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2"/>
  </bookViews>
  <sheets>
    <sheet name="los DIVIZE" sheetId="4" r:id="rId1"/>
    <sheet name="los KP1" sheetId="5" r:id="rId2"/>
    <sheet name="los KP2A" sheetId="8" r:id="rId3"/>
    <sheet name="los KP2B" sheetId="6" r:id="rId4"/>
    <sheet name="los KP2C" sheetId="14" r:id="rId5"/>
    <sheet name="los ČP" sheetId="1" r:id="rId6"/>
    <sheet name="delegace rozhodčích" sheetId="15" r:id="rId7"/>
    <sheet name="adresář ČP" sheetId="16" r:id="rId8"/>
    <sheet name="adresář divizi" sheetId="17" r:id="rId9"/>
    <sheet name="adresář KP1" sheetId="18" r:id="rId10"/>
    <sheet name="adresář KP2" sheetId="19" r:id="rId11"/>
  </sheets>
  <definedNames>
    <definedName name="_xlnm.Print_Area" localSheetId="0">'los DIVIZE'!$A$1:$Q$52</definedName>
    <definedName name="_xlnm.Print_Area" localSheetId="1">'los KP1'!$A$1:$Q$77</definedName>
    <definedName name="_xlnm.Print_Area" localSheetId="2">'los KP2A'!$A$1:$U$52</definedName>
    <definedName name="_xlnm.Print_Area" localSheetId="3">'los KP2B'!$A$1:$U$52</definedName>
    <definedName name="_xlnm.Print_Area" localSheetId="4">'los KP2C'!$A$1:$U$52</definedName>
  </definedNames>
  <calcPr calcId="145621"/>
</workbook>
</file>

<file path=xl/calcChain.xml><?xml version="1.0" encoding="utf-8"?>
<calcChain xmlns="http://schemas.openxmlformats.org/spreadsheetml/2006/main">
  <c r="H6" i="5" l="1"/>
  <c r="G6" i="5"/>
  <c r="H13" i="5"/>
  <c r="G13" i="5"/>
  <c r="H11" i="5"/>
  <c r="G11" i="5"/>
  <c r="H10" i="5"/>
  <c r="G10" i="5"/>
  <c r="H9" i="5"/>
  <c r="G9" i="5"/>
  <c r="H8" i="5"/>
  <c r="G8" i="5"/>
  <c r="H7" i="5"/>
  <c r="G7" i="5"/>
  <c r="Q46" i="8" l="1"/>
  <c r="G46" i="8"/>
  <c r="S43" i="8"/>
  <c r="I42" i="8"/>
  <c r="Q32" i="8"/>
  <c r="G32" i="8"/>
  <c r="S25" i="8"/>
  <c r="I24" i="8"/>
  <c r="Q18" i="8"/>
  <c r="G18" i="8"/>
  <c r="G8" i="8"/>
  <c r="Q49" i="8"/>
  <c r="G49" i="8"/>
  <c r="S40" i="8"/>
  <c r="I41" i="8"/>
  <c r="Q35" i="8"/>
  <c r="G35" i="8"/>
  <c r="S22" i="8"/>
  <c r="I23" i="8"/>
  <c r="S18" i="8"/>
  <c r="I19" i="8"/>
  <c r="I9" i="8"/>
  <c r="Q51" i="8"/>
  <c r="S38" i="8"/>
  <c r="S34" i="8"/>
  <c r="Q25" i="8"/>
  <c r="S16" i="8"/>
  <c r="I10" i="8"/>
  <c r="S47" i="8"/>
  <c r="I46" i="8"/>
  <c r="Q38" i="8"/>
  <c r="G38" i="8"/>
  <c r="S31" i="8"/>
  <c r="I30" i="8"/>
  <c r="Q22" i="8"/>
  <c r="G22" i="8"/>
  <c r="S15" i="8"/>
  <c r="I14" i="8"/>
  <c r="G11" i="8"/>
  <c r="F21" i="8"/>
  <c r="F13" i="8"/>
  <c r="P13" i="8" s="1"/>
  <c r="B13" i="8"/>
  <c r="F21" i="4"/>
  <c r="B13" i="4"/>
  <c r="T51" i="14" l="1"/>
  <c r="R51" i="14"/>
  <c r="P51" i="14"/>
  <c r="L51" i="14"/>
  <c r="J51" i="14"/>
  <c r="H51" i="14"/>
  <c r="F51" i="14"/>
  <c r="B51" i="14"/>
  <c r="T50" i="14"/>
  <c r="R50" i="14"/>
  <c r="P50" i="14"/>
  <c r="L50" i="14"/>
  <c r="J50" i="14"/>
  <c r="H50" i="14"/>
  <c r="F50" i="14"/>
  <c r="B50" i="14"/>
  <c r="T49" i="14"/>
  <c r="R49" i="14"/>
  <c r="P49" i="14"/>
  <c r="L49" i="14"/>
  <c r="J49" i="14"/>
  <c r="H49" i="14"/>
  <c r="F49" i="14"/>
  <c r="B49" i="14"/>
  <c r="T48" i="14"/>
  <c r="R48" i="14"/>
  <c r="P48" i="14"/>
  <c r="L48" i="14"/>
  <c r="J48" i="14"/>
  <c r="H48" i="14"/>
  <c r="F48" i="14"/>
  <c r="B48" i="14"/>
  <c r="T47" i="14"/>
  <c r="R47" i="14"/>
  <c r="P47" i="14"/>
  <c r="L47" i="14"/>
  <c r="J47" i="14"/>
  <c r="H47" i="14"/>
  <c r="F47" i="14"/>
  <c r="B47" i="14"/>
  <c r="T46" i="14"/>
  <c r="R46" i="14"/>
  <c r="P46" i="14"/>
  <c r="L46" i="14"/>
  <c r="J46" i="14"/>
  <c r="H46" i="14"/>
  <c r="F46" i="14"/>
  <c r="B46" i="14"/>
  <c r="T43" i="14"/>
  <c r="R43" i="14"/>
  <c r="P43" i="14"/>
  <c r="L43" i="14"/>
  <c r="J43" i="14"/>
  <c r="H43" i="14"/>
  <c r="F43" i="14"/>
  <c r="B43" i="14"/>
  <c r="T42" i="14"/>
  <c r="R42" i="14"/>
  <c r="P42" i="14"/>
  <c r="L42" i="14"/>
  <c r="J42" i="14"/>
  <c r="H42" i="14"/>
  <c r="F42" i="14"/>
  <c r="B42" i="14"/>
  <c r="T41" i="14"/>
  <c r="R41" i="14"/>
  <c r="P41" i="14"/>
  <c r="L41" i="14"/>
  <c r="J41" i="14"/>
  <c r="H41" i="14"/>
  <c r="F41" i="14"/>
  <c r="B41" i="14"/>
  <c r="T40" i="14"/>
  <c r="R40" i="14"/>
  <c r="P40" i="14"/>
  <c r="L40" i="14"/>
  <c r="J40" i="14"/>
  <c r="H40" i="14"/>
  <c r="F40" i="14"/>
  <c r="B40" i="14"/>
  <c r="T39" i="14"/>
  <c r="R39" i="14"/>
  <c r="P39" i="14"/>
  <c r="L39" i="14"/>
  <c r="J39" i="14"/>
  <c r="H39" i="14"/>
  <c r="F39" i="14"/>
  <c r="B39" i="14"/>
  <c r="T38" i="14"/>
  <c r="R38" i="14"/>
  <c r="P38" i="14"/>
  <c r="L38" i="14"/>
  <c r="J38" i="14"/>
  <c r="H38" i="14"/>
  <c r="F38" i="14"/>
  <c r="B38" i="14"/>
  <c r="T35" i="14"/>
  <c r="R35" i="14"/>
  <c r="P35" i="14"/>
  <c r="L35" i="14"/>
  <c r="J35" i="14"/>
  <c r="H35" i="14"/>
  <c r="F35" i="14"/>
  <c r="B35" i="14"/>
  <c r="T34" i="14"/>
  <c r="R34" i="14"/>
  <c r="P34" i="14"/>
  <c r="L34" i="14"/>
  <c r="J34" i="14"/>
  <c r="H34" i="14"/>
  <c r="F34" i="14"/>
  <c r="B34" i="14"/>
  <c r="T33" i="14"/>
  <c r="R33" i="14"/>
  <c r="P33" i="14"/>
  <c r="L33" i="14"/>
  <c r="J33" i="14"/>
  <c r="H33" i="14"/>
  <c r="F33" i="14"/>
  <c r="B33" i="14"/>
  <c r="T32" i="14"/>
  <c r="R32" i="14"/>
  <c r="P32" i="14"/>
  <c r="L32" i="14"/>
  <c r="J32" i="14"/>
  <c r="H32" i="14"/>
  <c r="F32" i="14"/>
  <c r="B32" i="14"/>
  <c r="T31" i="14"/>
  <c r="R31" i="14"/>
  <c r="P31" i="14"/>
  <c r="L31" i="14"/>
  <c r="J31" i="14"/>
  <c r="H31" i="14"/>
  <c r="F31" i="14"/>
  <c r="B31" i="14"/>
  <c r="T30" i="14"/>
  <c r="R30" i="14"/>
  <c r="P30" i="14"/>
  <c r="L30" i="14"/>
  <c r="J30" i="14"/>
  <c r="H30" i="14"/>
  <c r="F30" i="14"/>
  <c r="B30" i="14"/>
  <c r="T27" i="14"/>
  <c r="R27" i="14"/>
  <c r="P27" i="14"/>
  <c r="L27" i="14"/>
  <c r="J27" i="14"/>
  <c r="H27" i="14"/>
  <c r="F27" i="14"/>
  <c r="B27" i="14"/>
  <c r="T26" i="14"/>
  <c r="R26" i="14"/>
  <c r="P26" i="14"/>
  <c r="L26" i="14"/>
  <c r="J26" i="14"/>
  <c r="H26" i="14"/>
  <c r="F26" i="14"/>
  <c r="B26" i="14"/>
  <c r="T25" i="14"/>
  <c r="R25" i="14"/>
  <c r="P25" i="14"/>
  <c r="L25" i="14"/>
  <c r="J25" i="14"/>
  <c r="H25" i="14"/>
  <c r="F25" i="14"/>
  <c r="B25" i="14"/>
  <c r="T24" i="14"/>
  <c r="R24" i="14"/>
  <c r="P24" i="14"/>
  <c r="L24" i="14"/>
  <c r="J24" i="14"/>
  <c r="H24" i="14"/>
  <c r="F24" i="14"/>
  <c r="B24" i="14"/>
  <c r="T23" i="14"/>
  <c r="R23" i="14"/>
  <c r="P23" i="14"/>
  <c r="L23" i="14"/>
  <c r="J23" i="14"/>
  <c r="H23" i="14"/>
  <c r="F23" i="14"/>
  <c r="B23" i="14"/>
  <c r="T22" i="14"/>
  <c r="R22" i="14"/>
  <c r="P22" i="14"/>
  <c r="L22" i="14"/>
  <c r="J22" i="14"/>
  <c r="H22" i="14"/>
  <c r="F22" i="14"/>
  <c r="B22" i="14"/>
  <c r="T19" i="14"/>
  <c r="R19" i="14"/>
  <c r="P19" i="14"/>
  <c r="L19" i="14"/>
  <c r="J19" i="14"/>
  <c r="H19" i="14"/>
  <c r="F19" i="14"/>
  <c r="B19" i="14"/>
  <c r="T18" i="14"/>
  <c r="R18" i="14"/>
  <c r="P18" i="14"/>
  <c r="L18" i="14"/>
  <c r="J18" i="14"/>
  <c r="H18" i="14"/>
  <c r="F18" i="14"/>
  <c r="B18" i="14"/>
  <c r="T17" i="14"/>
  <c r="R17" i="14"/>
  <c r="P17" i="14"/>
  <c r="L17" i="14"/>
  <c r="J17" i="14"/>
  <c r="H17" i="14"/>
  <c r="F17" i="14"/>
  <c r="B17" i="14"/>
  <c r="T16" i="14"/>
  <c r="R16" i="14"/>
  <c r="P16" i="14"/>
  <c r="L16" i="14"/>
  <c r="J16" i="14"/>
  <c r="H16" i="14"/>
  <c r="F16" i="14"/>
  <c r="B16" i="14"/>
  <c r="T15" i="14"/>
  <c r="R15" i="14"/>
  <c r="P15" i="14"/>
  <c r="L15" i="14"/>
  <c r="J15" i="14"/>
  <c r="H15" i="14"/>
  <c r="F15" i="14"/>
  <c r="B15" i="14"/>
  <c r="T14" i="14"/>
  <c r="R14" i="14"/>
  <c r="P14" i="14"/>
  <c r="L14" i="14"/>
  <c r="J14" i="14"/>
  <c r="H14" i="14"/>
  <c r="F14" i="14"/>
  <c r="B14" i="14"/>
  <c r="F13" i="14"/>
  <c r="F21" i="14" s="1"/>
  <c r="B13" i="14"/>
  <c r="B21" i="14" s="1"/>
  <c r="J11" i="14"/>
  <c r="I11" i="14"/>
  <c r="H11" i="14"/>
  <c r="G11" i="14"/>
  <c r="J10" i="14"/>
  <c r="I10" i="14"/>
  <c r="H10" i="14"/>
  <c r="G10" i="14"/>
  <c r="J9" i="14"/>
  <c r="I9" i="14"/>
  <c r="H9" i="14"/>
  <c r="G9" i="14"/>
  <c r="J8" i="14"/>
  <c r="I8" i="14"/>
  <c r="H8" i="14"/>
  <c r="G8" i="14"/>
  <c r="J7" i="14"/>
  <c r="I7" i="14"/>
  <c r="H7" i="14"/>
  <c r="G7" i="14"/>
  <c r="J6" i="14"/>
  <c r="I6" i="14"/>
  <c r="H6" i="14"/>
  <c r="G6" i="14"/>
  <c r="T51" i="6"/>
  <c r="R51" i="6"/>
  <c r="T50" i="6"/>
  <c r="R50" i="6"/>
  <c r="T49" i="6"/>
  <c r="R49" i="6"/>
  <c r="T48" i="6"/>
  <c r="R48" i="6"/>
  <c r="T47" i="6"/>
  <c r="R47" i="6"/>
  <c r="T46" i="6"/>
  <c r="R46" i="6"/>
  <c r="T43" i="6"/>
  <c r="R43" i="6"/>
  <c r="T42" i="6"/>
  <c r="R42" i="6"/>
  <c r="T41" i="6"/>
  <c r="R41" i="6"/>
  <c r="T40" i="6"/>
  <c r="R40" i="6"/>
  <c r="T39" i="6"/>
  <c r="R39" i="6"/>
  <c r="T38" i="6"/>
  <c r="R38" i="6"/>
  <c r="T35" i="6"/>
  <c r="R35" i="6"/>
  <c r="T34" i="6"/>
  <c r="R34" i="6"/>
  <c r="T33" i="6"/>
  <c r="R33" i="6"/>
  <c r="T32" i="6"/>
  <c r="R32" i="6"/>
  <c r="T31" i="6"/>
  <c r="R31" i="6"/>
  <c r="T30" i="6"/>
  <c r="R30" i="6"/>
  <c r="T27" i="6"/>
  <c r="R27" i="6"/>
  <c r="T26" i="6"/>
  <c r="R26" i="6"/>
  <c r="T25" i="6"/>
  <c r="R25" i="6"/>
  <c r="T24" i="6"/>
  <c r="R24" i="6"/>
  <c r="T23" i="6"/>
  <c r="R23" i="6"/>
  <c r="T22" i="6"/>
  <c r="R22" i="6"/>
  <c r="T19" i="6"/>
  <c r="R19" i="6"/>
  <c r="T18" i="6"/>
  <c r="R18" i="6"/>
  <c r="T17" i="6"/>
  <c r="R17" i="6"/>
  <c r="T16" i="6"/>
  <c r="R16" i="6"/>
  <c r="T15" i="6"/>
  <c r="R15" i="6"/>
  <c r="T14" i="6"/>
  <c r="R14" i="6"/>
  <c r="J51" i="6"/>
  <c r="H51" i="6"/>
  <c r="J50" i="6"/>
  <c r="H50" i="6"/>
  <c r="J49" i="6"/>
  <c r="H49" i="6"/>
  <c r="J48" i="6"/>
  <c r="H48" i="6"/>
  <c r="J47" i="6"/>
  <c r="H47" i="6"/>
  <c r="J46" i="6"/>
  <c r="H46" i="6"/>
  <c r="J43" i="6"/>
  <c r="H43" i="6"/>
  <c r="J42" i="6"/>
  <c r="H42" i="6"/>
  <c r="J41" i="6"/>
  <c r="H41" i="6"/>
  <c r="J40" i="6"/>
  <c r="H40" i="6"/>
  <c r="J39" i="6"/>
  <c r="H39" i="6"/>
  <c r="J38" i="6"/>
  <c r="H38" i="6"/>
  <c r="J35" i="6"/>
  <c r="H35" i="6"/>
  <c r="J34" i="6"/>
  <c r="H34" i="6"/>
  <c r="J33" i="6"/>
  <c r="H33" i="6"/>
  <c r="J32" i="6"/>
  <c r="H32" i="6"/>
  <c r="J31" i="6"/>
  <c r="H31" i="6"/>
  <c r="J30" i="6"/>
  <c r="H30" i="6"/>
  <c r="J27" i="6"/>
  <c r="H27" i="6"/>
  <c r="J26" i="6"/>
  <c r="H26" i="6"/>
  <c r="J25" i="6"/>
  <c r="H25" i="6"/>
  <c r="J24" i="6"/>
  <c r="H24" i="6"/>
  <c r="J23" i="6"/>
  <c r="H23" i="6"/>
  <c r="J22" i="6"/>
  <c r="H22" i="6"/>
  <c r="J19" i="6"/>
  <c r="H19" i="6"/>
  <c r="J18" i="6"/>
  <c r="H18" i="6"/>
  <c r="J17" i="6"/>
  <c r="H17" i="6"/>
  <c r="J16" i="6"/>
  <c r="H16" i="6"/>
  <c r="J15" i="6"/>
  <c r="H15" i="6"/>
  <c r="J14" i="6"/>
  <c r="H14" i="6"/>
  <c r="I11" i="6"/>
  <c r="I10" i="6"/>
  <c r="I9" i="6"/>
  <c r="I8" i="6"/>
  <c r="I7" i="6"/>
  <c r="I6" i="6"/>
  <c r="G11" i="6"/>
  <c r="G10" i="6"/>
  <c r="G9" i="6"/>
  <c r="G8" i="6"/>
  <c r="G7" i="6"/>
  <c r="G6" i="6"/>
  <c r="J7" i="6"/>
  <c r="J8" i="6"/>
  <c r="J9" i="6"/>
  <c r="J10" i="6"/>
  <c r="J11" i="6"/>
  <c r="J6" i="6"/>
  <c r="H7" i="6"/>
  <c r="H8" i="6"/>
  <c r="H9" i="6"/>
  <c r="H10" i="6"/>
  <c r="H11" i="6"/>
  <c r="H6" i="6"/>
  <c r="I15" i="14" l="1"/>
  <c r="I17" i="14"/>
  <c r="I19" i="14"/>
  <c r="I14" i="14"/>
  <c r="I16" i="14"/>
  <c r="I18" i="14"/>
  <c r="B29" i="14"/>
  <c r="G27" i="14"/>
  <c r="G26" i="14"/>
  <c r="G25" i="14"/>
  <c r="G24" i="14"/>
  <c r="G23" i="14"/>
  <c r="G22" i="14"/>
  <c r="I27" i="14"/>
  <c r="I26" i="14"/>
  <c r="I25" i="14"/>
  <c r="I24" i="14"/>
  <c r="I23" i="14"/>
  <c r="I22" i="14"/>
  <c r="F29" i="14"/>
  <c r="G14" i="14"/>
  <c r="G15" i="14"/>
  <c r="G16" i="14"/>
  <c r="G17" i="14"/>
  <c r="G18" i="14"/>
  <c r="G19" i="14"/>
  <c r="F76" i="5"/>
  <c r="B76" i="5"/>
  <c r="F61" i="5"/>
  <c r="F58" i="5"/>
  <c r="F45" i="5"/>
  <c r="B45" i="5"/>
  <c r="F38" i="5"/>
  <c r="F29" i="5"/>
  <c r="B29" i="5"/>
  <c r="F18" i="5"/>
  <c r="F37" i="14" l="1"/>
  <c r="I35" i="14"/>
  <c r="I34" i="14"/>
  <c r="I33" i="14"/>
  <c r="I32" i="14"/>
  <c r="I31" i="14"/>
  <c r="I30" i="14"/>
  <c r="B37" i="14"/>
  <c r="G35" i="14"/>
  <c r="G34" i="14"/>
  <c r="G33" i="14"/>
  <c r="G32" i="14"/>
  <c r="G31" i="14"/>
  <c r="G30" i="14"/>
  <c r="B45" i="14" l="1"/>
  <c r="G43" i="14"/>
  <c r="G42" i="14"/>
  <c r="G41" i="14"/>
  <c r="G40" i="14"/>
  <c r="G39" i="14"/>
  <c r="G38" i="14"/>
  <c r="F45" i="14"/>
  <c r="I43" i="14"/>
  <c r="I42" i="14"/>
  <c r="I41" i="14"/>
  <c r="I40" i="14"/>
  <c r="I39" i="14"/>
  <c r="I38" i="14"/>
  <c r="G51" i="14" l="1"/>
  <c r="G50" i="14"/>
  <c r="G49" i="14"/>
  <c r="G48" i="14"/>
  <c r="G47" i="14"/>
  <c r="G46" i="14"/>
  <c r="L13" i="14"/>
  <c r="I51" i="14"/>
  <c r="I50" i="14"/>
  <c r="I49" i="14"/>
  <c r="I48" i="14"/>
  <c r="I47" i="14"/>
  <c r="I46" i="14"/>
  <c r="P13" i="14"/>
  <c r="L13" i="8"/>
  <c r="B14" i="8"/>
  <c r="F14" i="8"/>
  <c r="L14" i="8"/>
  <c r="P14" i="8"/>
  <c r="B15" i="8"/>
  <c r="F15" i="8"/>
  <c r="L15" i="8"/>
  <c r="P15" i="8"/>
  <c r="B16" i="8"/>
  <c r="F16" i="8"/>
  <c r="L16" i="8"/>
  <c r="P16" i="8"/>
  <c r="B17" i="8"/>
  <c r="F17" i="8"/>
  <c r="L17" i="8"/>
  <c r="P17" i="8"/>
  <c r="B18" i="8"/>
  <c r="F18" i="8"/>
  <c r="L18" i="8"/>
  <c r="P18" i="8"/>
  <c r="B19" i="8"/>
  <c r="F19" i="8"/>
  <c r="L19" i="8"/>
  <c r="P19" i="8"/>
  <c r="B21" i="8"/>
  <c r="B29" i="8" s="1"/>
  <c r="F29" i="8"/>
  <c r="L21" i="8"/>
  <c r="P21" i="8"/>
  <c r="B22" i="8"/>
  <c r="F22" i="8"/>
  <c r="L22" i="8"/>
  <c r="P22" i="8"/>
  <c r="B23" i="8"/>
  <c r="F23" i="8"/>
  <c r="L23" i="8"/>
  <c r="P23" i="8"/>
  <c r="B24" i="8"/>
  <c r="F24" i="8"/>
  <c r="L24" i="8"/>
  <c r="P24" i="8"/>
  <c r="B25" i="8"/>
  <c r="F25" i="8"/>
  <c r="L25" i="8"/>
  <c r="P25" i="8"/>
  <c r="B26" i="8"/>
  <c r="F26" i="8"/>
  <c r="L26" i="8"/>
  <c r="P26" i="8"/>
  <c r="B27" i="8"/>
  <c r="F27" i="8"/>
  <c r="L27" i="8"/>
  <c r="P27" i="8"/>
  <c r="B30" i="8"/>
  <c r="F30" i="8"/>
  <c r="L30" i="8"/>
  <c r="P30" i="8"/>
  <c r="B31" i="8"/>
  <c r="F31" i="8"/>
  <c r="L31" i="8"/>
  <c r="P31" i="8"/>
  <c r="B32" i="8"/>
  <c r="F32" i="8"/>
  <c r="L32" i="8"/>
  <c r="P32" i="8"/>
  <c r="B33" i="8"/>
  <c r="F33" i="8"/>
  <c r="L33" i="8"/>
  <c r="P33" i="8"/>
  <c r="B34" i="8"/>
  <c r="F34" i="8"/>
  <c r="L34" i="8"/>
  <c r="P34" i="8"/>
  <c r="B35" i="8"/>
  <c r="F35" i="8"/>
  <c r="L35" i="8"/>
  <c r="P35" i="8"/>
  <c r="B38" i="8"/>
  <c r="F38" i="8"/>
  <c r="L38" i="8"/>
  <c r="P38" i="8"/>
  <c r="B39" i="8"/>
  <c r="F39" i="8"/>
  <c r="L39" i="8"/>
  <c r="P39" i="8"/>
  <c r="B40" i="8"/>
  <c r="F40" i="8"/>
  <c r="L40" i="8"/>
  <c r="P40" i="8"/>
  <c r="B41" i="8"/>
  <c r="F41" i="8"/>
  <c r="L41" i="8"/>
  <c r="P41" i="8"/>
  <c r="B42" i="8"/>
  <c r="F42" i="8"/>
  <c r="L42" i="8"/>
  <c r="P42" i="8"/>
  <c r="B43" i="8"/>
  <c r="F43" i="8"/>
  <c r="L43" i="8"/>
  <c r="P43" i="8"/>
  <c r="B46" i="8"/>
  <c r="F46" i="8"/>
  <c r="L46" i="8"/>
  <c r="P46" i="8"/>
  <c r="B47" i="8"/>
  <c r="F47" i="8"/>
  <c r="L47" i="8"/>
  <c r="P47" i="8"/>
  <c r="B48" i="8"/>
  <c r="F48" i="8"/>
  <c r="L48" i="8"/>
  <c r="P48" i="8"/>
  <c r="B49" i="8"/>
  <c r="F49" i="8"/>
  <c r="L49" i="8"/>
  <c r="P49" i="8"/>
  <c r="B50" i="8"/>
  <c r="F50" i="8"/>
  <c r="L50" i="8"/>
  <c r="P50" i="8"/>
  <c r="B51" i="8"/>
  <c r="F51" i="8"/>
  <c r="L51" i="8"/>
  <c r="P51" i="8"/>
  <c r="B13" i="6"/>
  <c r="F13" i="6"/>
  <c r="B14" i="6"/>
  <c r="F14" i="6"/>
  <c r="L14" i="6"/>
  <c r="P14" i="6"/>
  <c r="B15" i="6"/>
  <c r="F15" i="6"/>
  <c r="L15" i="6"/>
  <c r="P15" i="6"/>
  <c r="B16" i="6"/>
  <c r="F16" i="6"/>
  <c r="L16" i="6"/>
  <c r="P16" i="6"/>
  <c r="B17" i="6"/>
  <c r="F17" i="6"/>
  <c r="L17" i="6"/>
  <c r="P17" i="6"/>
  <c r="B18" i="6"/>
  <c r="F18" i="6"/>
  <c r="L18" i="6"/>
  <c r="P18" i="6"/>
  <c r="B19" i="6"/>
  <c r="F19" i="6"/>
  <c r="L19" i="6"/>
  <c r="P19" i="6"/>
  <c r="B21" i="6"/>
  <c r="F21" i="6"/>
  <c r="B22" i="6"/>
  <c r="F22" i="6"/>
  <c r="L22" i="6"/>
  <c r="P22" i="6"/>
  <c r="B23" i="6"/>
  <c r="F23" i="6"/>
  <c r="L23" i="6"/>
  <c r="P23" i="6"/>
  <c r="B24" i="6"/>
  <c r="F24" i="6"/>
  <c r="L24" i="6"/>
  <c r="P24" i="6"/>
  <c r="B25" i="6"/>
  <c r="F25" i="6"/>
  <c r="L25" i="6"/>
  <c r="P25" i="6"/>
  <c r="B26" i="6"/>
  <c r="F26" i="6"/>
  <c r="L26" i="6"/>
  <c r="P26" i="6"/>
  <c r="B27" i="6"/>
  <c r="F27" i="6"/>
  <c r="L27" i="6"/>
  <c r="P27" i="6"/>
  <c r="B29" i="6"/>
  <c r="F29" i="6"/>
  <c r="B30" i="6"/>
  <c r="F30" i="6"/>
  <c r="L30" i="6"/>
  <c r="P30" i="6"/>
  <c r="B31" i="6"/>
  <c r="F31" i="6"/>
  <c r="L31" i="6"/>
  <c r="P31" i="6"/>
  <c r="B32" i="6"/>
  <c r="F32" i="6"/>
  <c r="L32" i="6"/>
  <c r="P32" i="6"/>
  <c r="B33" i="6"/>
  <c r="F33" i="6"/>
  <c r="L33" i="6"/>
  <c r="P33" i="6"/>
  <c r="B34" i="6"/>
  <c r="F34" i="6"/>
  <c r="L34" i="6"/>
  <c r="P34" i="6"/>
  <c r="B35" i="6"/>
  <c r="F35" i="6"/>
  <c r="L35" i="6"/>
  <c r="P35" i="6"/>
  <c r="B37" i="6"/>
  <c r="F37" i="6"/>
  <c r="B38" i="6"/>
  <c r="F38" i="6"/>
  <c r="L38" i="6"/>
  <c r="P38" i="6"/>
  <c r="B39" i="6"/>
  <c r="F39" i="6"/>
  <c r="L39" i="6"/>
  <c r="P39" i="6"/>
  <c r="B40" i="6"/>
  <c r="F40" i="6"/>
  <c r="L40" i="6"/>
  <c r="P40" i="6"/>
  <c r="B41" i="6"/>
  <c r="F41" i="6"/>
  <c r="L41" i="6"/>
  <c r="P41" i="6"/>
  <c r="B42" i="6"/>
  <c r="F42" i="6"/>
  <c r="L42" i="6"/>
  <c r="P42" i="6"/>
  <c r="B43" i="6"/>
  <c r="F43" i="6"/>
  <c r="L43" i="6"/>
  <c r="P43" i="6"/>
  <c r="B45" i="6"/>
  <c r="F45" i="6"/>
  <c r="B46" i="6"/>
  <c r="F46" i="6"/>
  <c r="L46" i="6"/>
  <c r="P46" i="6"/>
  <c r="B47" i="6"/>
  <c r="F47" i="6"/>
  <c r="L47" i="6"/>
  <c r="P47" i="6"/>
  <c r="B48" i="6"/>
  <c r="F48" i="6"/>
  <c r="L48" i="6"/>
  <c r="P48" i="6"/>
  <c r="B49" i="6"/>
  <c r="F49" i="6"/>
  <c r="L49" i="6"/>
  <c r="P49" i="6"/>
  <c r="B50" i="6"/>
  <c r="F50" i="6"/>
  <c r="L50" i="6"/>
  <c r="P50" i="6"/>
  <c r="B51" i="6"/>
  <c r="F51" i="6"/>
  <c r="L51" i="6"/>
  <c r="P51" i="6"/>
  <c r="J15" i="5"/>
  <c r="N15" i="5"/>
  <c r="B16" i="5"/>
  <c r="F16" i="5"/>
  <c r="J16" i="5"/>
  <c r="N16" i="5"/>
  <c r="B17" i="5"/>
  <c r="F17" i="5"/>
  <c r="J17" i="5"/>
  <c r="N17" i="5"/>
  <c r="B18" i="5"/>
  <c r="B19" i="5"/>
  <c r="F19" i="5"/>
  <c r="J19" i="5"/>
  <c r="N19" i="5"/>
  <c r="B20" i="5"/>
  <c r="F20" i="5"/>
  <c r="J20" i="5"/>
  <c r="N20" i="5"/>
  <c r="B21" i="5"/>
  <c r="F21" i="5"/>
  <c r="J21" i="5"/>
  <c r="N21" i="5"/>
  <c r="B22" i="5"/>
  <c r="F22" i="5"/>
  <c r="J22" i="5"/>
  <c r="N22" i="5"/>
  <c r="B25" i="5"/>
  <c r="F25" i="5"/>
  <c r="J25" i="5"/>
  <c r="N25" i="5"/>
  <c r="B26" i="5"/>
  <c r="F26" i="5"/>
  <c r="J26" i="5"/>
  <c r="N26" i="5"/>
  <c r="B27" i="5"/>
  <c r="F27" i="5"/>
  <c r="J27" i="5"/>
  <c r="N27" i="5"/>
  <c r="B28" i="5"/>
  <c r="F28" i="5"/>
  <c r="J28" i="5"/>
  <c r="N28" i="5"/>
  <c r="B30" i="5"/>
  <c r="F30" i="5"/>
  <c r="J30" i="5"/>
  <c r="N30" i="5"/>
  <c r="B31" i="5"/>
  <c r="F31" i="5"/>
  <c r="J31" i="5"/>
  <c r="N31" i="5"/>
  <c r="B34" i="5"/>
  <c r="F34" i="5"/>
  <c r="J34" i="5"/>
  <c r="N34" i="5"/>
  <c r="B35" i="5"/>
  <c r="F35" i="5"/>
  <c r="J35" i="5"/>
  <c r="N35" i="5"/>
  <c r="B36" i="5"/>
  <c r="F36" i="5"/>
  <c r="J36" i="5"/>
  <c r="N36" i="5"/>
  <c r="B37" i="5"/>
  <c r="F37" i="5"/>
  <c r="J37" i="5"/>
  <c r="N37" i="5"/>
  <c r="B38" i="5"/>
  <c r="B39" i="5"/>
  <c r="F39" i="5"/>
  <c r="J39" i="5"/>
  <c r="N39" i="5"/>
  <c r="B40" i="5"/>
  <c r="F40" i="5"/>
  <c r="J40" i="5"/>
  <c r="N40" i="5"/>
  <c r="B43" i="5"/>
  <c r="F43" i="5"/>
  <c r="J43" i="5"/>
  <c r="N43" i="5"/>
  <c r="B44" i="5"/>
  <c r="F44" i="5"/>
  <c r="J44" i="5"/>
  <c r="N44" i="5"/>
  <c r="B46" i="5"/>
  <c r="F46" i="5"/>
  <c r="J46" i="5"/>
  <c r="N46" i="5"/>
  <c r="B47" i="5"/>
  <c r="F47" i="5"/>
  <c r="J47" i="5"/>
  <c r="N47" i="5"/>
  <c r="B48" i="5"/>
  <c r="F48" i="5"/>
  <c r="J48" i="5"/>
  <c r="N48" i="5"/>
  <c r="B49" i="5"/>
  <c r="F49" i="5"/>
  <c r="J49" i="5"/>
  <c r="N49" i="5"/>
  <c r="B52" i="5"/>
  <c r="F52" i="5"/>
  <c r="J52" i="5"/>
  <c r="N52" i="5"/>
  <c r="B53" i="5"/>
  <c r="F53" i="5"/>
  <c r="J53" i="5"/>
  <c r="N53" i="5"/>
  <c r="B54" i="5"/>
  <c r="F54" i="5"/>
  <c r="J54" i="5"/>
  <c r="N54" i="5"/>
  <c r="B55" i="5"/>
  <c r="F55" i="5"/>
  <c r="J55" i="5"/>
  <c r="N55" i="5"/>
  <c r="B56" i="5"/>
  <c r="F56" i="5"/>
  <c r="J56" i="5"/>
  <c r="N56" i="5"/>
  <c r="B57" i="5"/>
  <c r="F57" i="5"/>
  <c r="J57" i="5"/>
  <c r="N57" i="5"/>
  <c r="B58" i="5"/>
  <c r="B61" i="5"/>
  <c r="B62" i="5"/>
  <c r="F62" i="5"/>
  <c r="J62" i="5"/>
  <c r="N62" i="5"/>
  <c r="B63" i="5"/>
  <c r="F63" i="5"/>
  <c r="J63" i="5"/>
  <c r="N63" i="5"/>
  <c r="B64" i="5"/>
  <c r="F64" i="5"/>
  <c r="J64" i="5"/>
  <c r="N64" i="5"/>
  <c r="B65" i="5"/>
  <c r="F65" i="5"/>
  <c r="J65" i="5"/>
  <c r="N65" i="5"/>
  <c r="B66" i="5"/>
  <c r="F66" i="5"/>
  <c r="J66" i="5"/>
  <c r="N66" i="5"/>
  <c r="B67" i="5"/>
  <c r="F67" i="5"/>
  <c r="J67" i="5"/>
  <c r="N67" i="5"/>
  <c r="B70" i="5"/>
  <c r="F70" i="5"/>
  <c r="J70" i="5"/>
  <c r="N70" i="5"/>
  <c r="B71" i="5"/>
  <c r="F71" i="5"/>
  <c r="J71" i="5"/>
  <c r="N71" i="5"/>
  <c r="B72" i="5"/>
  <c r="F72" i="5"/>
  <c r="J72" i="5"/>
  <c r="N72" i="5"/>
  <c r="B73" i="5"/>
  <c r="F73" i="5"/>
  <c r="J73" i="5"/>
  <c r="N73" i="5"/>
  <c r="B74" i="5"/>
  <c r="F74" i="5"/>
  <c r="J74" i="5"/>
  <c r="N74" i="5"/>
  <c r="B75" i="5"/>
  <c r="F75" i="5"/>
  <c r="J75" i="5"/>
  <c r="N75" i="5"/>
  <c r="N24" i="5" l="1"/>
  <c r="J24" i="5"/>
  <c r="P13" i="6"/>
  <c r="I50" i="6"/>
  <c r="I51" i="6"/>
  <c r="I48" i="6"/>
  <c r="I46" i="6"/>
  <c r="I49" i="6"/>
  <c r="I47" i="6"/>
  <c r="I42" i="6"/>
  <c r="I40" i="6"/>
  <c r="I38" i="6"/>
  <c r="I43" i="6"/>
  <c r="I41" i="6"/>
  <c r="I39" i="6"/>
  <c r="I34" i="6"/>
  <c r="I32" i="6"/>
  <c r="I30" i="6"/>
  <c r="I35" i="6"/>
  <c r="I33" i="6"/>
  <c r="I31" i="6"/>
  <c r="I26" i="6"/>
  <c r="I24" i="6"/>
  <c r="I22" i="6"/>
  <c r="I27" i="6"/>
  <c r="I25" i="6"/>
  <c r="I23" i="6"/>
  <c r="I18" i="6"/>
  <c r="I16" i="6"/>
  <c r="I14" i="6"/>
  <c r="I15" i="6"/>
  <c r="I19" i="6"/>
  <c r="I17" i="6"/>
  <c r="L13" i="6"/>
  <c r="G51" i="6"/>
  <c r="G50" i="6"/>
  <c r="G49" i="6"/>
  <c r="G48" i="6"/>
  <c r="G47" i="6"/>
  <c r="G46" i="6"/>
  <c r="G43" i="6"/>
  <c r="G42" i="6"/>
  <c r="G41" i="6"/>
  <c r="G40" i="6"/>
  <c r="G39" i="6"/>
  <c r="G38" i="6"/>
  <c r="G35" i="6"/>
  <c r="G34" i="6"/>
  <c r="G33" i="6"/>
  <c r="G32" i="6"/>
  <c r="G31" i="6"/>
  <c r="G30" i="6"/>
  <c r="G27" i="6"/>
  <c r="G26" i="6"/>
  <c r="G25" i="6"/>
  <c r="G24" i="6"/>
  <c r="G23" i="6"/>
  <c r="G22" i="6"/>
  <c r="G17" i="6"/>
  <c r="G16" i="6"/>
  <c r="G15" i="6"/>
  <c r="G14" i="6"/>
  <c r="G19" i="6"/>
  <c r="G18" i="6"/>
  <c r="L21" i="14"/>
  <c r="Q19" i="14"/>
  <c r="Q18" i="14"/>
  <c r="Q17" i="14"/>
  <c r="Q16" i="14"/>
  <c r="Q15" i="14"/>
  <c r="Q14" i="14"/>
  <c r="S19" i="14"/>
  <c r="S18" i="14"/>
  <c r="S17" i="14"/>
  <c r="S16" i="14"/>
  <c r="S15" i="14"/>
  <c r="P21" i="14"/>
  <c r="S14" i="14"/>
  <c r="F37" i="8"/>
  <c r="F45" i="8" s="1"/>
  <c r="P45" i="8" s="1"/>
  <c r="P29" i="8"/>
  <c r="L29" i="8"/>
  <c r="B37" i="8"/>
  <c r="L21" i="6"/>
  <c r="P21" i="6"/>
  <c r="J13" i="4"/>
  <c r="B14" i="4"/>
  <c r="F14" i="4"/>
  <c r="J14" i="4"/>
  <c r="N14" i="4"/>
  <c r="B15" i="4"/>
  <c r="F15" i="4"/>
  <c r="J15" i="4"/>
  <c r="N15" i="4"/>
  <c r="B16" i="4"/>
  <c r="F16" i="4"/>
  <c r="J16" i="4"/>
  <c r="N16" i="4"/>
  <c r="B17" i="4"/>
  <c r="F17" i="4"/>
  <c r="J17" i="4"/>
  <c r="N17" i="4"/>
  <c r="B18" i="4"/>
  <c r="F18" i="4"/>
  <c r="J18" i="4"/>
  <c r="N18" i="4"/>
  <c r="B19" i="4"/>
  <c r="F19" i="4"/>
  <c r="J19" i="4"/>
  <c r="N19" i="4"/>
  <c r="B22" i="4"/>
  <c r="F22" i="4"/>
  <c r="J22" i="4"/>
  <c r="N22" i="4"/>
  <c r="B23" i="4"/>
  <c r="F23" i="4"/>
  <c r="J23" i="4"/>
  <c r="N23" i="4"/>
  <c r="B24" i="4"/>
  <c r="F24" i="4"/>
  <c r="J24" i="4"/>
  <c r="N24" i="4"/>
  <c r="B25" i="4"/>
  <c r="F25" i="4"/>
  <c r="J25" i="4"/>
  <c r="N25" i="4"/>
  <c r="B26" i="4"/>
  <c r="F26" i="4"/>
  <c r="J26" i="4"/>
  <c r="N26" i="4"/>
  <c r="B27" i="4"/>
  <c r="F27" i="4"/>
  <c r="J27" i="4"/>
  <c r="N27" i="4"/>
  <c r="B30" i="4"/>
  <c r="F30" i="4"/>
  <c r="J30" i="4"/>
  <c r="N30" i="4"/>
  <c r="B31" i="4"/>
  <c r="F31" i="4"/>
  <c r="J31" i="4"/>
  <c r="N31" i="4"/>
  <c r="B32" i="4"/>
  <c r="F32" i="4"/>
  <c r="J32" i="4"/>
  <c r="N32" i="4"/>
  <c r="B33" i="4"/>
  <c r="F33" i="4"/>
  <c r="J33" i="4"/>
  <c r="N33" i="4"/>
  <c r="B34" i="4"/>
  <c r="F34" i="4"/>
  <c r="J34" i="4"/>
  <c r="N34" i="4"/>
  <c r="B35" i="4"/>
  <c r="F35" i="4"/>
  <c r="J35" i="4"/>
  <c r="N35" i="4"/>
  <c r="B38" i="4"/>
  <c r="F38" i="4"/>
  <c r="J38" i="4"/>
  <c r="N38" i="4"/>
  <c r="B39" i="4"/>
  <c r="F39" i="4"/>
  <c r="J39" i="4"/>
  <c r="N39" i="4"/>
  <c r="B40" i="4"/>
  <c r="F40" i="4"/>
  <c r="J40" i="4"/>
  <c r="N40" i="4"/>
  <c r="B41" i="4"/>
  <c r="F41" i="4"/>
  <c r="J41" i="4"/>
  <c r="N41" i="4"/>
  <c r="B42" i="4"/>
  <c r="F42" i="4"/>
  <c r="J42" i="4"/>
  <c r="N42" i="4"/>
  <c r="B43" i="4"/>
  <c r="F43" i="4"/>
  <c r="J43" i="4"/>
  <c r="N43" i="4"/>
  <c r="B46" i="4"/>
  <c r="F46" i="4"/>
  <c r="J46" i="4"/>
  <c r="N46" i="4"/>
  <c r="B47" i="4"/>
  <c r="F47" i="4"/>
  <c r="J47" i="4"/>
  <c r="N47" i="4"/>
  <c r="B48" i="4"/>
  <c r="F48" i="4"/>
  <c r="J48" i="4"/>
  <c r="N48" i="4"/>
  <c r="B49" i="4"/>
  <c r="F49" i="4"/>
  <c r="J49" i="4"/>
  <c r="N49" i="4"/>
  <c r="B50" i="4"/>
  <c r="F50" i="4"/>
  <c r="J50" i="4"/>
  <c r="N50" i="4"/>
  <c r="B51" i="4"/>
  <c r="F51" i="4"/>
  <c r="J51" i="4"/>
  <c r="N51" i="4"/>
  <c r="J33" i="5" l="1"/>
  <c r="S26" i="6"/>
  <c r="S24" i="6"/>
  <c r="S22" i="6"/>
  <c r="S27" i="6"/>
  <c r="S25" i="6"/>
  <c r="S23" i="6"/>
  <c r="S18" i="6"/>
  <c r="S16" i="6"/>
  <c r="S14" i="6"/>
  <c r="S19" i="6"/>
  <c r="S17" i="6"/>
  <c r="S15" i="6"/>
  <c r="Q27" i="6"/>
  <c r="Q26" i="6"/>
  <c r="Q25" i="6"/>
  <c r="Q24" i="6"/>
  <c r="Q23" i="6"/>
  <c r="Q22" i="6"/>
  <c r="Q19" i="6"/>
  <c r="Q18" i="6"/>
  <c r="Q17" i="6"/>
  <c r="Q16" i="6"/>
  <c r="Q15" i="6"/>
  <c r="Q14" i="6"/>
  <c r="S27" i="14"/>
  <c r="S26" i="14"/>
  <c r="P29" i="14"/>
  <c r="S25" i="14"/>
  <c r="S24" i="14"/>
  <c r="S23" i="14"/>
  <c r="S22" i="14"/>
  <c r="L29" i="14"/>
  <c r="Q27" i="14"/>
  <c r="Q26" i="14"/>
  <c r="Q25" i="14"/>
  <c r="Q24" i="14"/>
  <c r="Q23" i="14"/>
  <c r="Q22" i="14"/>
  <c r="P37" i="8"/>
  <c r="N33" i="5"/>
  <c r="B21" i="4"/>
  <c r="B45" i="8"/>
  <c r="L45" i="8" s="1"/>
  <c r="L37" i="8"/>
  <c r="L29" i="6"/>
  <c r="P29" i="6"/>
  <c r="J60" i="5" l="1"/>
  <c r="N42" i="5"/>
  <c r="J69" i="5"/>
  <c r="J51" i="5"/>
  <c r="J42" i="5"/>
  <c r="S34" i="6"/>
  <c r="S32" i="6"/>
  <c r="S30" i="6"/>
  <c r="S35" i="6"/>
  <c r="S33" i="6"/>
  <c r="S31" i="6"/>
  <c r="Q35" i="6"/>
  <c r="Q34" i="6"/>
  <c r="Q33" i="6"/>
  <c r="Q32" i="6"/>
  <c r="Q31" i="6"/>
  <c r="Q30" i="6"/>
  <c r="P37" i="14"/>
  <c r="S35" i="14"/>
  <c r="S34" i="14"/>
  <c r="S33" i="14"/>
  <c r="S32" i="14"/>
  <c r="S31" i="14"/>
  <c r="S30" i="14"/>
  <c r="L37" i="14"/>
  <c r="Q35" i="14"/>
  <c r="Q34" i="14"/>
  <c r="Q33" i="14"/>
  <c r="Q32" i="14"/>
  <c r="Q31" i="14"/>
  <c r="Q30" i="14"/>
  <c r="J21" i="4"/>
  <c r="B29" i="4"/>
  <c r="L37" i="6"/>
  <c r="P37" i="6"/>
  <c r="N51" i="5" l="1"/>
  <c r="S42" i="6"/>
  <c r="S40" i="6"/>
  <c r="S38" i="6"/>
  <c r="S43" i="6"/>
  <c r="S41" i="6"/>
  <c r="S39" i="6"/>
  <c r="Q43" i="6"/>
  <c r="Q42" i="6"/>
  <c r="Q41" i="6"/>
  <c r="Q40" i="6"/>
  <c r="Q39" i="6"/>
  <c r="Q38" i="6"/>
  <c r="P45" i="14"/>
  <c r="S43" i="14"/>
  <c r="S42" i="14"/>
  <c r="S41" i="14"/>
  <c r="S40" i="14"/>
  <c r="S39" i="14"/>
  <c r="S38" i="14"/>
  <c r="L45" i="14"/>
  <c r="Q43" i="14"/>
  <c r="Q42" i="14"/>
  <c r="Q41" i="14"/>
  <c r="Q40" i="14"/>
  <c r="Q39" i="14"/>
  <c r="Q38" i="14"/>
  <c r="J29" i="4"/>
  <c r="B37" i="4"/>
  <c r="L45" i="6"/>
  <c r="P45" i="6"/>
  <c r="N60" i="5" l="1"/>
  <c r="S50" i="6"/>
  <c r="S48" i="6"/>
  <c r="S46" i="6"/>
  <c r="S51" i="6"/>
  <c r="S49" i="6"/>
  <c r="S47" i="6"/>
  <c r="Q51" i="6"/>
  <c r="Q50" i="6"/>
  <c r="Q49" i="6"/>
  <c r="Q48" i="6"/>
  <c r="Q47" i="6"/>
  <c r="Q46" i="6"/>
  <c r="S51" i="14"/>
  <c r="S50" i="14"/>
  <c r="S49" i="14"/>
  <c r="S48" i="14"/>
  <c r="S47" i="14"/>
  <c r="S46" i="14"/>
  <c r="Q51" i="14"/>
  <c r="Q50" i="14"/>
  <c r="Q49" i="14"/>
  <c r="Q48" i="14"/>
  <c r="Q47" i="14"/>
  <c r="Q46" i="14"/>
  <c r="J37" i="4"/>
  <c r="B45" i="4"/>
  <c r="J45" i="4" s="1"/>
  <c r="F13" i="4"/>
  <c r="N13" i="4" s="1"/>
  <c r="N21" i="4"/>
  <c r="F29" i="4"/>
  <c r="N29" i="4" s="1"/>
  <c r="N69" i="5" l="1"/>
  <c r="F37" i="4"/>
  <c r="F45" i="4" l="1"/>
  <c r="N45" i="4" s="1"/>
  <c r="N37" i="4"/>
</calcChain>
</file>

<file path=xl/sharedStrings.xml><?xml version="1.0" encoding="utf-8"?>
<sst xmlns="http://schemas.openxmlformats.org/spreadsheetml/2006/main" count="1566" uniqueCount="404">
  <si>
    <t>1a</t>
  </si>
  <si>
    <t>-</t>
  </si>
  <si>
    <t>5b</t>
  </si>
  <si>
    <t>1b</t>
  </si>
  <si>
    <t>5a</t>
  </si>
  <si>
    <t>2a</t>
  </si>
  <si>
    <t>4b</t>
  </si>
  <si>
    <t>2b</t>
  </si>
  <si>
    <t>4a</t>
  </si>
  <si>
    <t>6a</t>
  </si>
  <si>
    <t>3b</t>
  </si>
  <si>
    <t>6b</t>
  </si>
  <si>
    <t>3a</t>
  </si>
  <si>
    <t>2.pol.</t>
  </si>
  <si>
    <t>1.pol.</t>
  </si>
  <si>
    <t>TTC Litvínov A</t>
  </si>
  <si>
    <t>SKST Teplice A</t>
  </si>
  <si>
    <t>SKST Děčín A</t>
  </si>
  <si>
    <t>TJ Krupka B</t>
  </si>
  <si>
    <t>TJ Sever Žatec A</t>
  </si>
  <si>
    <t>SKST Baník Most B</t>
  </si>
  <si>
    <t>SKST Baník Most C</t>
  </si>
  <si>
    <t>7b</t>
  </si>
  <si>
    <t>7a</t>
  </si>
  <si>
    <t>8a</t>
  </si>
  <si>
    <t>8b</t>
  </si>
  <si>
    <t>TTC Roudnice B</t>
  </si>
  <si>
    <t>SKST Baník Most D</t>
  </si>
  <si>
    <t>TJ Sokol Lenešice A</t>
  </si>
  <si>
    <t>TTC Litvínov B</t>
  </si>
  <si>
    <t>KST Most A</t>
  </si>
  <si>
    <t>Baník Březenecká A</t>
  </si>
  <si>
    <t>Chemička Ústí nad Labem A</t>
  </si>
  <si>
    <t>Sokol Filipov A</t>
  </si>
  <si>
    <t>SKST Teplice B</t>
  </si>
  <si>
    <t>volno</t>
  </si>
  <si>
    <t>Baník Březenecká B</t>
  </si>
  <si>
    <t>KST Libědice A</t>
  </si>
  <si>
    <t>TTC Litvínov D</t>
  </si>
  <si>
    <t>Baník Meziboří A</t>
  </si>
  <si>
    <t>TJ Spartak Lubenec A</t>
  </si>
  <si>
    <t>TJ Klášterec nad Ohří A</t>
  </si>
  <si>
    <t>Sokol Terezín A</t>
  </si>
  <si>
    <t>TTC Roudnice D</t>
  </si>
  <si>
    <t>SKST Děčín B</t>
  </si>
  <si>
    <t>ASK Lovosice A</t>
  </si>
  <si>
    <t>Sokol Filipov B</t>
  </si>
  <si>
    <t>SK Štětí B</t>
  </si>
  <si>
    <t>TTC Roudnice C</t>
  </si>
  <si>
    <t>Sokol Dobroměřice A</t>
  </si>
  <si>
    <t>TTC Duchcov A</t>
  </si>
  <si>
    <t>SKST Baník Most E</t>
  </si>
  <si>
    <t>SKST Teplice C</t>
  </si>
  <si>
    <t>TTC Litvínov C</t>
  </si>
  <si>
    <t>TJ Krupka C</t>
  </si>
  <si>
    <t>TTC Duchcov B</t>
  </si>
  <si>
    <t>KST Libědice B</t>
  </si>
  <si>
    <t>Jiří Tomeš</t>
  </si>
  <si>
    <t>tomesak68@seznam.cz</t>
  </si>
  <si>
    <t>stolnitenislitvinov@seznam.cz</t>
  </si>
  <si>
    <t>musil.lubomir@seznam.cz</t>
  </si>
  <si>
    <t>jindrich.samek@seznam.cz</t>
  </si>
  <si>
    <t>lukra.sro@tiscali.cz</t>
  </si>
  <si>
    <t>Josef Vích</t>
  </si>
  <si>
    <t>vich@sdas.cz</t>
  </si>
  <si>
    <t>Ing. Petr Čtvrtečka</t>
  </si>
  <si>
    <t>info@merlinit.cz</t>
  </si>
  <si>
    <t>Novák Libor</t>
  </si>
  <si>
    <t>libor.novak2@saint-gobain.com</t>
  </si>
  <si>
    <t>Ing. Jiří Tauš</t>
  </si>
  <si>
    <t>taus@nordsecurity.cz</t>
  </si>
  <si>
    <t>hejc@pphkovomost.cz</t>
  </si>
  <si>
    <t>spicka.z@seznam.cz</t>
  </si>
  <si>
    <t>msykora@centrum.cz</t>
  </si>
  <si>
    <t>Petr Veselý</t>
  </si>
  <si>
    <t>vesep@seznam.cz</t>
  </si>
  <si>
    <t>tomas.vyskocil.rce@email.cz</t>
  </si>
  <si>
    <t>Aleš Kopřiva</t>
  </si>
  <si>
    <t>koprcman@seznam.cz</t>
  </si>
  <si>
    <t>Pavel Šístek</t>
  </si>
  <si>
    <t>sistekp@seznam.cz</t>
  </si>
  <si>
    <t>Ing. Roman Brand</t>
  </si>
  <si>
    <t>brandr@seznam.cz</t>
  </si>
  <si>
    <t>Jaroslav Koutský</t>
  </si>
  <si>
    <t>judrkoutsky@seznam.cz</t>
  </si>
  <si>
    <t>Tělocvična ZŠ Lubenec, Karlovarská 181</t>
  </si>
  <si>
    <t>Petr Stein</t>
  </si>
  <si>
    <t>steinpetr@seznam.cz</t>
  </si>
  <si>
    <t>U stadionu 1022, Lovosice , 410 02 - (Zimní stadion - zadní vchod - Stolní tenis)</t>
  </si>
  <si>
    <t>Novák Vladislav</t>
  </si>
  <si>
    <t>Bohuslav Friedrich</t>
  </si>
  <si>
    <t>stav.friedrich@seznam.cz</t>
  </si>
  <si>
    <t>Husitská 191 Krupka (nad hospodou)</t>
  </si>
  <si>
    <t>Lubomír Musil</t>
  </si>
  <si>
    <t>Vratislav Čejka</t>
  </si>
  <si>
    <t>lubomir.kucera@seznam.cz</t>
  </si>
  <si>
    <t>Jiří Hrabánek</t>
  </si>
  <si>
    <t>j.hrabanek@gmail.com</t>
  </si>
  <si>
    <t>Zdeněk Skrbek</t>
  </si>
  <si>
    <t>Sokol Terezín B</t>
  </si>
  <si>
    <t>TTC Roudnice A</t>
  </si>
  <si>
    <t>Miloslav Ullman</t>
  </si>
  <si>
    <t>mila.ullman@seznam.cz</t>
  </si>
  <si>
    <t>Ladislav Bencs</t>
  </si>
  <si>
    <t>ladislav.bencs@ness.com</t>
  </si>
  <si>
    <t>Jindřich Samek</t>
  </si>
  <si>
    <t>skala.alois@seznam.cz</t>
  </si>
  <si>
    <t>Sokolovna Dobroměřice</t>
  </si>
  <si>
    <t>TTC Litoměřice C</t>
  </si>
  <si>
    <t>Jiří Skokan</t>
  </si>
  <si>
    <t>skokanjiri@seznam.cz</t>
  </si>
  <si>
    <t>SKST Teplice D</t>
  </si>
  <si>
    <t>Vratislav Skružný</t>
  </si>
  <si>
    <t>v.skruzny@seznam.cz</t>
  </si>
  <si>
    <t>Karel Freimann</t>
  </si>
  <si>
    <t>karelfreimann@seznam.cz</t>
  </si>
  <si>
    <t>Václav Beránek</t>
  </si>
  <si>
    <t>brumex-drak@volny.cz</t>
  </si>
  <si>
    <t>jirka28596@centrum.cz</t>
  </si>
  <si>
    <t>o.bruha@seznam.cz</t>
  </si>
  <si>
    <t>brhovsky.8@seznam.cz</t>
  </si>
  <si>
    <t>Miroslav Myslivec</t>
  </si>
  <si>
    <t>myslivecm@seznam.cz</t>
  </si>
  <si>
    <t>noul@centrum.cz</t>
  </si>
  <si>
    <t>Litvínov D</t>
  </si>
  <si>
    <t>Březenecká B</t>
  </si>
  <si>
    <t>Roudnice B</t>
  </si>
  <si>
    <t>Filipov B</t>
  </si>
  <si>
    <t>Roudnice C</t>
  </si>
  <si>
    <t>Štětí B</t>
  </si>
  <si>
    <t>SKP C</t>
  </si>
  <si>
    <t>Terezín B</t>
  </si>
  <si>
    <t>pozn.: tučně zvýraznění domácí</t>
  </si>
  <si>
    <t>Tomáš Žielinský</t>
  </si>
  <si>
    <t>SK Štětí A</t>
  </si>
  <si>
    <t>Termíny dvojic jsou vždy v dvojkole na vycházející volno rozpisu.</t>
  </si>
  <si>
    <t>Sokol Lenešice A</t>
  </si>
  <si>
    <t>Chemička Ústí n/L A</t>
  </si>
  <si>
    <t>družstvo</t>
  </si>
  <si>
    <t>rozhodčí</t>
  </si>
  <si>
    <t>náhradní rozhodčí</t>
  </si>
  <si>
    <t>Dyškant Zdeněk</t>
  </si>
  <si>
    <t>Novák Jiří</t>
  </si>
  <si>
    <t>Šondová Karina</t>
  </si>
  <si>
    <t>Pavlík Petr</t>
  </si>
  <si>
    <t>Stiga Optimum 40+</t>
  </si>
  <si>
    <t>Hanno ***</t>
  </si>
  <si>
    <t>Xushaofa Sports ***</t>
  </si>
  <si>
    <t>Nittaku SHA 40+</t>
  </si>
  <si>
    <t>SKP Sever Ústí n/L A</t>
  </si>
  <si>
    <t>TJ Sokol Filipov A</t>
  </si>
  <si>
    <t>TJ Slavoj Severotuk Ústí n/L B</t>
  </si>
  <si>
    <t>DIVIZE MUŽŮ - KSSTÚK - rozlosování a termíny utkání v sezóně 2016/17</t>
  </si>
  <si>
    <r>
      <t xml:space="preserve">
- Vedoucí soutěží: Tomáš Žielinský, adresa: Školní 2140, 43601 Litvínov
- Email: zielinskyt@seznam.cz, mobil: 737 736 976
- Zahájení 1. poloviny: sobota 1.10.2016, zahájení 2. poloviny: neděle 22.1.2017
- Termíny play-off: semifinále 22.,23., příp. 29. 4.; finále 6.,7., příp. 13. 5. 2016
- Krajské přebory jednotlivců: sobota 21.1.2016
</t>
    </r>
    <r>
      <rPr>
        <b/>
        <sz val="10"/>
        <color rgb="FFFF0000"/>
        <rFont val="Calibri"/>
        <family val="2"/>
        <charset val="238"/>
        <scheme val="minor"/>
      </rPr>
      <t>- Vzájemná klubová utkání družstev SKST Baník Most a SKST Teplice je nutno odehrát nejpozději do 31.10.2016.</t>
    </r>
  </si>
  <si>
    <t>KRAJSKÝ PŘEBOR II.TŘÍDY - SKUPINA A - KSSTÚK - rozlosování a termíny utkání v sezóně  2016/17</t>
  </si>
  <si>
    <t>SKP Sever Ústí n/L D</t>
  </si>
  <si>
    <t>KST Libořice A</t>
  </si>
  <si>
    <t>Sokol Horní Jiřetín A</t>
  </si>
  <si>
    <t>Smolnice B</t>
  </si>
  <si>
    <t>TJ Sokol Bořislav A</t>
  </si>
  <si>
    <t>KRAJSKÝ PŘEBOR II.TŘÍDY - SKUPINA B - KSSTÚK - rozlosování a termíny utkání v sezóně  2016/17</t>
  </si>
  <si>
    <r>
      <t xml:space="preserve">
- Vedoucí soutěží: Tomáš Žielinský, adresa: Školní 2140, 43601 Litvínov
- Email: zielinskyt@seznam.cz, mobil: 737 736 976
- Zahájení 1. poloviny: 22.9.2016, zahájení 2. poloviny: 16.1.2017
- Termín případné kvalifikace o udržení v KP2 je stanoven nejdříve na 22.4.2017.
- Krajské přebory jednotlivců: sobota 21.1.2016
</t>
    </r>
    <r>
      <rPr>
        <b/>
        <sz val="10"/>
        <color rgb="FFFF0000"/>
        <rFont val="Calibri"/>
        <family val="2"/>
        <charset val="238"/>
        <scheme val="minor"/>
      </rPr>
      <t>- Utkání Smolnice B - KST Libořice A již 22.9.2016!!</t>
    </r>
  </si>
  <si>
    <t>OÚ Blažim A</t>
  </si>
  <si>
    <t>OÚ Blažim A Tygři</t>
  </si>
  <si>
    <t>KST Most B</t>
  </si>
  <si>
    <t>SKP Sever Ústí n/L C</t>
  </si>
  <si>
    <t>TJ Spartak Lubenec B</t>
  </si>
  <si>
    <t>TJ Sokol Třebívlice A</t>
  </si>
  <si>
    <t>Baník Meziboří</t>
  </si>
  <si>
    <t>Lubenec B</t>
  </si>
  <si>
    <t>Lenešice A</t>
  </si>
  <si>
    <t>Třebívlice</t>
  </si>
  <si>
    <t xml:space="preserve">
- Vedoucí soutěží: Tomáš Žielinský, adresa: Školní 2140, 43601 Litvínov
- Email: zielinskyt@seznam.cz, mobil: 737 736 976
- Zahájení 1. poloviny: 26.9.2016, zahájení 2. poloviny: 19.1.2017
- Termín případné kvalifikace o udržení v KP2 je stanoven nejdříve na 22.4.2017.
- Krajské přebory jednotlivců: sobota 21.1.2016</t>
  </si>
  <si>
    <t>KRAJSKÝ PŘEBOR II.TŘÍDY - SKUPINA C - KSSTÚK - rozlosování a termíny utkání v sezóně  2016/17</t>
  </si>
  <si>
    <t>SK Markvartice A</t>
  </si>
  <si>
    <t>INPEKO Krásné Březno A</t>
  </si>
  <si>
    <t>KST Kalich Litoměřice A</t>
  </si>
  <si>
    <t>GPD Benešov n/Pl A</t>
  </si>
  <si>
    <t>SKP Sever Ústí n/L B</t>
  </si>
  <si>
    <t>Markvartice</t>
  </si>
  <si>
    <t>Chemička</t>
  </si>
  <si>
    <t>INPEKO</t>
  </si>
  <si>
    <t>Terezín A</t>
  </si>
  <si>
    <t>Kalich</t>
  </si>
  <si>
    <t>Benešov</t>
  </si>
  <si>
    <t>SKP B</t>
  </si>
  <si>
    <t>TJ Sever Žatec B</t>
  </si>
  <si>
    <t>KST Jirkov C</t>
  </si>
  <si>
    <t>Krupka B</t>
  </si>
  <si>
    <t>TJ Pevato Smolnice A</t>
  </si>
  <si>
    <t>KST Jirkov B</t>
  </si>
  <si>
    <t>TJ Sokol Spořice A</t>
  </si>
  <si>
    <t>KRAJSKÝ PŘEBOR I.TŘÍDY - KSSTÚK - rozlosování a termíny utkání v sezóně  2016/17</t>
  </si>
  <si>
    <t>ČESKÝ POHÁR - 1.STUPEŇ - KSSTÚK - rozlosování a termíny utkání v sezóně  2016/17</t>
  </si>
  <si>
    <t>1. kolo - 10.9.2016
sobota 15:00</t>
  </si>
  <si>
    <t>2. kolo - 17.9.2016
sobota 15:00</t>
  </si>
  <si>
    <t>3. kolo - 2.10.2016
neděle 10:00</t>
  </si>
  <si>
    <t>TTC Roudnice</t>
  </si>
  <si>
    <t>TTC Litvínov</t>
  </si>
  <si>
    <t>Sokol Dobroměřice</t>
  </si>
  <si>
    <t>Smolnice</t>
  </si>
  <si>
    <t>OÚ Výškov</t>
  </si>
  <si>
    <t>Spartak Lubenec</t>
  </si>
  <si>
    <t>KST Most</t>
  </si>
  <si>
    <t>Sokol Horní Jiřetín B - ne 11.9. od 10:00</t>
  </si>
  <si>
    <t>SKP Sever Ústí nad Labem A</t>
  </si>
  <si>
    <t>TJ Slavoj Severotuk Ústí nad Labem B</t>
  </si>
  <si>
    <t>Družstvo si obstará licencovaného rozhodčího z jiného oddílu.</t>
  </si>
  <si>
    <t>Jurista Josef</t>
  </si>
  <si>
    <t>Hojková Tereza</t>
  </si>
  <si>
    <t xml:space="preserve">Meidl Zdeněk </t>
  </si>
  <si>
    <t>Ivan Štěpánek</t>
  </si>
  <si>
    <t>Radek Chalupa</t>
  </si>
  <si>
    <t>Karel Soukup</t>
  </si>
  <si>
    <t>Josef Kohutka</t>
  </si>
  <si>
    <t>Hrádek</t>
  </si>
  <si>
    <t>Kozel</t>
  </si>
  <si>
    <t>Holub</t>
  </si>
  <si>
    <t>Helena Houdková</t>
  </si>
  <si>
    <t>Milan Knebl</t>
  </si>
  <si>
    <t>Fiklík Michael</t>
  </si>
  <si>
    <t>Mrázek Michal</t>
  </si>
  <si>
    <t>DIVIZE MUŽŮ - KSSTÚK - delegovaní rozhodčí 2016/17</t>
  </si>
  <si>
    <t>Klášterec n/O</t>
  </si>
  <si>
    <t>Libědice</t>
  </si>
  <si>
    <t>Klášterec</t>
  </si>
  <si>
    <r>
      <t xml:space="preserve">- Vedoucí soutěží: Tomáš Žielinský, adresa: Školní 2140, 43601 Litvínov
- Email: zielinskyt@seznam.cz, mobil: 737 736 976
- Zahájení 1. poloviny: sobota 24.9.2016, zahájení 2. poloviny: neděle 14.1.2017
- Krajské přebory jednotlivců: sobota 21.1.2016
</t>
    </r>
    <r>
      <rPr>
        <b/>
        <sz val="11"/>
        <color rgb="FFFF0000"/>
        <rFont val="Calibri"/>
        <family val="2"/>
        <charset val="238"/>
        <scheme val="minor"/>
      </rPr>
      <t>- Družstvo TTC Litoměřice C domácí utkání soboty od 10:00 a neděle od 14:00
- Družstvo TJ Spartak Lubenec A domácí utkání soboty od 10:00 a neděle od 10:00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rgb="FFFF0000"/>
        <rFont val="Calibri"/>
        <family val="2"/>
        <charset val="238"/>
        <scheme val="minor"/>
      </rPr>
      <t>- Vzájemná klubová utkání družstev KST Jirkov je nutno odehrát nejpozději do  31.10.2016.</t>
    </r>
  </si>
  <si>
    <t>TTC Roudnice n/L A</t>
  </si>
  <si>
    <t>TTC Roudnice n/L D</t>
  </si>
  <si>
    <t>TTC Roudnice n/L B</t>
  </si>
  <si>
    <t>TTC Roudnice n/L C</t>
  </si>
  <si>
    <r>
      <t xml:space="preserve">
- Vedoucí soutěží: Tomáš Žielinský, adresa: Školní 2140, 43601 Litvínov
- Email: zielinskyt@seznam.cz, mobil: 737 736 976
- Zahájení 1. poloviny: 29.9.2016, zahájení 2. poloviny: 20.1.2017
- Termín případné kvalifikace o udržení v KP2 je stanoven nejdříve na 22.4.2017.
- Krajské přebory jednotlivců: sobota 21.1.2016
</t>
    </r>
    <r>
      <rPr>
        <b/>
        <sz val="10"/>
        <color rgb="FFFF0000"/>
        <rFont val="Calibri"/>
        <family val="2"/>
        <charset val="238"/>
        <scheme val="minor"/>
      </rPr>
      <t>- Vzájemná klubová utkání družstev TTC Roudnice n/L a Sokol Terezín je nutno odehrát nejpozději do 31.10.2016.</t>
    </r>
  </si>
  <si>
    <t>ČESKÝ POHÁR - 1.STUPEŇ - KSSTÚK - adresář družstev v sezóně  2016/17</t>
  </si>
  <si>
    <t>DHS</t>
  </si>
  <si>
    <t>Kulturní dům Výškov,</t>
  </si>
  <si>
    <t xml:space="preserve"> Xushaofa Sports ***</t>
  </si>
  <si>
    <t>KD Smolnice - malý sál</t>
  </si>
  <si>
    <t>v.martinovsky@seznam.cz</t>
  </si>
  <si>
    <t>Vít Martinovský</t>
  </si>
  <si>
    <t>TJ Smolnice Pevato</t>
  </si>
  <si>
    <t>Xushaofa sports 40+</t>
  </si>
  <si>
    <t>Horska 138</t>
  </si>
  <si>
    <t>Elkonk@centrum.cz</t>
  </si>
  <si>
    <t>Josef Černuška</t>
  </si>
  <si>
    <t>TJ Sokol Horní Jiřetín B</t>
  </si>
  <si>
    <t>Martinpech@centrum.cz</t>
  </si>
  <si>
    <t>Martin Pech</t>
  </si>
  <si>
    <t>TJ Sokol Horní Jiřetín A</t>
  </si>
  <si>
    <t>2.ZŠ Roudnice</t>
  </si>
  <si>
    <t>Hanno</t>
  </si>
  <si>
    <t>sokolovna Dobroměřice</t>
  </si>
  <si>
    <t>jjarin18@seznam.cz</t>
  </si>
  <si>
    <t>Bc. Jaroslav Reichl</t>
  </si>
  <si>
    <t>hanno 40+</t>
  </si>
  <si>
    <t>sokolovna terezin na krete v terezine</t>
  </si>
  <si>
    <t>Sokol Terezin B</t>
  </si>
  <si>
    <t>Sokol Terezin A</t>
  </si>
  <si>
    <t>XUSHAOFA Sports ***</t>
  </si>
  <si>
    <t xml:space="preserve"> Albrechtická 414, 434 01 Most</t>
  </si>
  <si>
    <t>matty.hofmann@seznam.cz</t>
  </si>
  <si>
    <t>Martin Hofmann ml.</t>
  </si>
  <si>
    <t>Xushaofa</t>
  </si>
  <si>
    <t>Zdeněk Vukliševič</t>
  </si>
  <si>
    <t>XUSHAOFA - ***</t>
  </si>
  <si>
    <t>U Bílého sloupu 510, 436 01 Litvínov, 1NP</t>
  </si>
  <si>
    <t>XUSHAOFA - *** 40+ bílá</t>
  </si>
  <si>
    <t>Libědice 96, bývalá škola</t>
  </si>
  <si>
    <t>Tomeš Jiří</t>
  </si>
  <si>
    <t>ZŠ Antonína Sochora, Teplická 13, 41901 Duchcov (zadní vchod, přes školní hřiště)</t>
  </si>
  <si>
    <t>ZŠ Antonína Sochora, Teplická 13, 419 01 Duchcov, (zadní vchod, přes školní hřiště )</t>
  </si>
  <si>
    <t>JOOLA Flash ***40+</t>
  </si>
  <si>
    <t>Komenského 340, Meziboří, malá tělocvična, 1. patro</t>
  </si>
  <si>
    <t>značka míčků</t>
  </si>
  <si>
    <t>Hrací místnost</t>
  </si>
  <si>
    <t>telefon</t>
  </si>
  <si>
    <t>mobil</t>
  </si>
  <si>
    <t>e-mail</t>
  </si>
  <si>
    <t>vedoucí družstva</t>
  </si>
  <si>
    <t>Sportovní hala Severu Žatec, ul. Plzeňská 2787 (u řeky Ohře), tel.: 607022048</t>
  </si>
  <si>
    <t>Xushaofa Sports +++</t>
  </si>
  <si>
    <t>U tržnice 2 Štětí 41108</t>
  </si>
  <si>
    <t xml:space="preserve">Xushaofa Sports </t>
  </si>
  <si>
    <t>Ul. Práce 1824/19, Děčín 4</t>
  </si>
  <si>
    <t>Butterfly G40+</t>
  </si>
  <si>
    <t>Jiří Růžička</t>
  </si>
  <si>
    <t>j.ruzicka75@seznam.cz</t>
  </si>
  <si>
    <t>ZŠ Na Stínadlech 2386 velká tělocvična</t>
  </si>
  <si>
    <t>Martin Sýkora</t>
  </si>
  <si>
    <t>Bc. Beneš Jiří</t>
  </si>
  <si>
    <t>jiri.benes@kzcr.eu</t>
  </si>
  <si>
    <t>Nová tělocvična,Studentská ul. 626, Ústí n/L-Neštěmice</t>
  </si>
  <si>
    <t>Tibhar 40+  ***  SL</t>
  </si>
  <si>
    <t xml:space="preserve">Miloslav Ullman </t>
  </si>
  <si>
    <t>Petr Šťovíček</t>
  </si>
  <si>
    <t>petr.stovicek@wuerth.cz</t>
  </si>
  <si>
    <t>sportovní hala Baník Most, U Stadionu 2</t>
  </si>
  <si>
    <t>Petr Budínský</t>
  </si>
  <si>
    <t>budin-pe@email.cz</t>
  </si>
  <si>
    <t>Krčínova 6 , Ústí nad Labem, areál bývalého OC Corso , vchod atriem jak je služebna Policie</t>
  </si>
  <si>
    <t>Xushaofa, plast, bílá</t>
  </si>
  <si>
    <t>Skála Jiří st.</t>
  </si>
  <si>
    <t>Filipov 207, 40753 Jiříkov</t>
  </si>
  <si>
    <t>Joola, plast, bílá</t>
  </si>
  <si>
    <t>DIVIZE - KSSTÚK - adresář družstev v sezóně  2016/17</t>
  </si>
  <si>
    <t>KRAJSKÝ PŘEBOR I.TŘÍDY - KSSTÚK - adresář družstev v sezóně  2016/17</t>
  </si>
  <si>
    <t>Vlasák Radek</t>
  </si>
  <si>
    <t>Sokolovna, Lipová 28, 43101 Spořice</t>
  </si>
  <si>
    <t xml:space="preserve">TJ Pevato Smolnice A </t>
  </si>
  <si>
    <t>Sportovní hala Severu Žatec, ul. Plzeňská 2787 (u řeky Ohře), tel.:607 022 048</t>
  </si>
  <si>
    <t>Svojsíkova 1	vchod z ulice Osvobození</t>
  </si>
  <si>
    <t>Hanno***</t>
  </si>
  <si>
    <t>soukup.rybar@tiscali.cz</t>
  </si>
  <si>
    <t>Vladislav Hampejs</t>
  </si>
  <si>
    <t>vhampejs@seznam.cz</t>
  </si>
  <si>
    <t>Sokol Dobroměřice  A</t>
  </si>
  <si>
    <t>Jaroslav Reichl</t>
  </si>
  <si>
    <t>jjarin15@centrum.cz</t>
  </si>
  <si>
    <t>Radek Bláha</t>
  </si>
  <si>
    <t>Herna KST Jirkov</t>
  </si>
  <si>
    <t>Xushaofa *** 40+</t>
  </si>
  <si>
    <t>Xushoaofa</t>
  </si>
  <si>
    <t>rvlasak@seznam.cz</t>
  </si>
  <si>
    <t>Komenského 340, Meziboří, malá tělocvična 1. patro</t>
  </si>
  <si>
    <t>Ing. Stanislav Jonáš</t>
  </si>
  <si>
    <t>stanislavjonas@seznam.cz</t>
  </si>
  <si>
    <t>Hala ST   Svojsíkova 1   Litoměřice</t>
  </si>
  <si>
    <t>Hanno *** 40+ Polyball (barva bílá)</t>
  </si>
  <si>
    <t>Frič Lukáš</t>
  </si>
  <si>
    <t xml:space="preserve"> lukyn.fric@gmail.com</t>
  </si>
  <si>
    <t>TJ Smolnice B</t>
  </si>
  <si>
    <t>Josef Petrlík</t>
  </si>
  <si>
    <t xml:space="preserve"> petrlik.jos@seznam.cz</t>
  </si>
  <si>
    <t>Kučera Lubomír</t>
  </si>
  <si>
    <t>kryt CO, ul. Zahradní, Chomutov</t>
  </si>
  <si>
    <t>Ing.Oldřich Brůha</t>
  </si>
  <si>
    <t>Jiří Hanuš</t>
  </si>
  <si>
    <t>hanusjira@seznam.cz</t>
  </si>
  <si>
    <t>Sportovní hala Markvartice , pod základní školou</t>
  </si>
  <si>
    <t>Sokolovna Třebívlice-vedle pošty</t>
  </si>
  <si>
    <t>STIGA  OPTIMUM</t>
  </si>
  <si>
    <t>STIGA OPTIMUM 40+</t>
  </si>
  <si>
    <t>Stiga Optimum</t>
  </si>
  <si>
    <t>Xushaofa Sports***</t>
  </si>
  <si>
    <t>ZŠ Antonína Sochora, Teplická 13, 419 01 Duchcov, (zadní vchod přes školní hřiště )</t>
  </si>
  <si>
    <t>Nedoma Jiří</t>
  </si>
  <si>
    <t>nedomaji@seznam.cz</t>
  </si>
  <si>
    <t>U Tržnice 2 Štětí 41108</t>
  </si>
  <si>
    <t>SKP Sever Ústí nad Labem B</t>
  </si>
  <si>
    <t>SKP Sever Ústí nad Labem C</t>
  </si>
  <si>
    <t>SKP Sever Ústí nad Labem D</t>
  </si>
  <si>
    <t>Ing.Špička Zbyněk</t>
  </si>
  <si>
    <t>Nová tělocvična, Studentská ul. 626, Ústí n/L-Neštěmice</t>
  </si>
  <si>
    <t>Ing.Novák Jiří</t>
  </si>
  <si>
    <t>Kmoníček Martin st.</t>
  </si>
  <si>
    <t>m.kmona@email.cz</t>
  </si>
  <si>
    <t>Kadlček Luboš</t>
  </si>
  <si>
    <t xml:space="preserve">Sál Bořislav, č.p.33 </t>
  </si>
  <si>
    <t xml:space="preserve">XUSAOFA </t>
  </si>
  <si>
    <t>Hykyš Jiří</t>
  </si>
  <si>
    <t>Tělocvična GSOŠ Klášterec nad Ohří, Chomutovská 459</t>
  </si>
  <si>
    <t>Stanislav Plutnar</t>
  </si>
  <si>
    <t>s.plutnar@seznam.cz</t>
  </si>
  <si>
    <t>Pekárna INKPEKO, Janáčkova 11, 40007 Ústí nad Labem</t>
  </si>
  <si>
    <t>Krčínova 6, 400 07 Ústí nad Labem</t>
  </si>
  <si>
    <t>TIBHAR 40+ SL</t>
  </si>
  <si>
    <t>Donic</t>
  </si>
  <si>
    <t>Martin Hofmann st.</t>
  </si>
  <si>
    <t>martinous@centrum.cz</t>
  </si>
  <si>
    <t>stav.friedrich@ seznam.cz</t>
  </si>
  <si>
    <t>sokolovna terezin na Krete vTerezine</t>
  </si>
  <si>
    <t xml:space="preserve">HANNO 40+ polyball </t>
  </si>
  <si>
    <t>Brhovský Václav</t>
  </si>
  <si>
    <t>2.ZŠ roudnice</t>
  </si>
  <si>
    <t>Vyskočil Tomáš</t>
  </si>
  <si>
    <t>Hanoo</t>
  </si>
  <si>
    <t>Antonín Hejč st.</t>
  </si>
  <si>
    <t>Jakub Vlček</t>
  </si>
  <si>
    <t>vlcek99@seznam.cz</t>
  </si>
  <si>
    <t>přísálí Sokolovny Lenešice, B. Němcové 314, 439 23 Lenešice</t>
  </si>
  <si>
    <t>Hanno ***, plast, bílá</t>
  </si>
  <si>
    <t>TJ Sokol Filipov B</t>
  </si>
  <si>
    <t>Jaroslav Káninský</t>
  </si>
  <si>
    <t>j.kaninsky@seznam.cz</t>
  </si>
  <si>
    <t>KD Blažim</t>
  </si>
  <si>
    <t>OÚ Libořice,Libořice 30</t>
  </si>
  <si>
    <t>XUSHAOFA SPORTS</t>
  </si>
  <si>
    <t xml:space="preserve">Tibhar 40+ SL*** (plastic seamless) </t>
  </si>
  <si>
    <t>Dvořákova 100, Benešov nad Ploučnicí</t>
  </si>
  <si>
    <t>Stiga Optimum 40</t>
  </si>
  <si>
    <t>Kozel Bohumil</t>
  </si>
  <si>
    <t>bozan@centrum.cz</t>
  </si>
  <si>
    <t>2.ZŠ Roudnice Jungmannova</t>
  </si>
  <si>
    <t>Sokol Terezin  A</t>
  </si>
  <si>
    <t>GPD Benešov nad Ploučnicí A</t>
  </si>
  <si>
    <t>skupina</t>
  </si>
  <si>
    <t>B</t>
  </si>
  <si>
    <t>C</t>
  </si>
  <si>
    <t>A</t>
  </si>
  <si>
    <t>KRAJSKÝ PŘEBOR II.TŘÍDY - KSSTÚK - adresář družstev v sezóně  2016/17</t>
  </si>
  <si>
    <t>Jaroslav Komárek</t>
  </si>
  <si>
    <t>jarda.komarek@seznam.cz</t>
  </si>
  <si>
    <t>Pavel Broum</t>
  </si>
  <si>
    <t>broumpavel@seznam.cz</t>
  </si>
  <si>
    <r>
      <rPr>
        <b/>
        <u/>
        <sz val="10"/>
        <color rgb="FFFF0000"/>
        <rFont val="Calibri"/>
        <family val="2"/>
        <charset val="238"/>
        <scheme val="minor"/>
      </rPr>
      <t>výjimky v hracích časech:</t>
    </r>
    <r>
      <rPr>
        <b/>
        <sz val="10"/>
        <color rgb="FFFF0000"/>
        <rFont val="Calibri"/>
        <family val="2"/>
        <charset val="238"/>
        <scheme val="minor"/>
      </rPr>
      <t xml:space="preserve">
TTC Roudnice D - pátky 18:00
Sokol Horní Jiřetín A - pondělky 18:00
Smolnice B - čtvrtky 18:00
TTC Duchcov A - soboty 16:00
SKST Baník Most E - so 14:00, ne 10:00
SKST Teplice D - so 10:00, ne 13:00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</si>
</sst>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\ d/m/yyyy"/>
    <numFmt numFmtId="165" formatCode="d/m/yy;@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17" fillId="0" borderId="0"/>
  </cellStyleXfs>
  <cellXfs count="152">
    <xf numFmtId="0" fontId="0" fillId="0" borderId="0" xfId="0"/>
    <xf numFmtId="0" fontId="0" fillId="0" borderId="0" xfId="0" applyFont="1"/>
    <xf numFmtId="20" fontId="2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/>
    <xf numFmtId="164" fontId="1" fillId="2" borderId="3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0" fontId="6" fillId="0" borderId="0" xfId="0" applyFont="1" applyAlignment="1"/>
    <xf numFmtId="0" fontId="9" fillId="0" borderId="0" xfId="0" applyFont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0" borderId="0" xfId="0" applyFont="1"/>
    <xf numFmtId="0" fontId="0" fillId="3" borderId="3" xfId="0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20" fontId="13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3" borderId="2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7" fillId="0" borderId="2" xfId="0" applyNumberFormat="1" applyFont="1" applyFill="1" applyBorder="1" applyAlignment="1">
      <alignment horizontal="right"/>
    </xf>
    <xf numFmtId="164" fontId="13" fillId="3" borderId="2" xfId="0" applyNumberFormat="1" applyFont="1" applyFill="1" applyBorder="1" applyAlignment="1">
      <alignment horizontal="right"/>
    </xf>
    <xf numFmtId="164" fontId="13" fillId="3" borderId="1" xfId="0" applyNumberFormat="1" applyFont="1" applyFill="1" applyBorder="1" applyAlignment="1">
      <alignment horizontal="right"/>
    </xf>
    <xf numFmtId="20" fontId="7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left"/>
    </xf>
    <xf numFmtId="20" fontId="0" fillId="0" borderId="1" xfId="0" applyNumberFormat="1" applyBorder="1"/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20" fontId="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17" fillId="0" borderId="0" xfId="1" applyFont="1" applyAlignment="1"/>
    <xf numFmtId="0" fontId="20" fillId="3" borderId="40" xfId="1" applyFont="1" applyFill="1" applyBorder="1" applyAlignment="1">
      <alignment vertical="center"/>
    </xf>
    <xf numFmtId="0" fontId="20" fillId="3" borderId="39" xfId="1" applyFont="1" applyFill="1" applyBorder="1" applyAlignment="1">
      <alignment vertical="center"/>
    </xf>
    <xf numFmtId="0" fontId="20" fillId="3" borderId="39" xfId="1" applyFont="1" applyFill="1" applyBorder="1" applyAlignment="1">
      <alignment horizontal="center" vertical="center"/>
    </xf>
    <xf numFmtId="0" fontId="20" fillId="3" borderId="38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19" fillId="0" borderId="37" xfId="1" applyFont="1" applyBorder="1" applyAlignment="1">
      <alignment vertical="center"/>
    </xf>
    <xf numFmtId="0" fontId="18" fillId="0" borderId="1" xfId="1" applyFont="1" applyBorder="1" applyAlignment="1">
      <alignment vertical="center"/>
    </xf>
    <xf numFmtId="0" fontId="18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8" fillId="0" borderId="36" xfId="1" applyFont="1" applyBorder="1" applyAlignment="1">
      <alignment vertical="center"/>
    </xf>
    <xf numFmtId="0" fontId="19" fillId="0" borderId="35" xfId="1" applyFont="1" applyBorder="1" applyAlignment="1">
      <alignment vertical="center"/>
    </xf>
    <xf numFmtId="0" fontId="18" fillId="0" borderId="34" xfId="1" applyFont="1" applyBorder="1" applyAlignment="1">
      <alignment vertical="center"/>
    </xf>
    <xf numFmtId="0" fontId="18" fillId="0" borderId="34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0" fontId="18" fillId="0" borderId="33" xfId="1" applyFont="1" applyBorder="1" applyAlignment="1">
      <alignment vertical="center"/>
    </xf>
    <xf numFmtId="0" fontId="0" fillId="0" borderId="0" xfId="0" applyFont="1" applyAlignment="1"/>
    <xf numFmtId="0" fontId="20" fillId="3" borderId="40" xfId="1" applyFont="1" applyFill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19" fillId="0" borderId="37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17" fillId="0" borderId="37" xfId="1" applyFont="1" applyBorder="1" applyAlignment="1">
      <alignment horizontal="center" vertical="center"/>
    </xf>
    <xf numFmtId="0" fontId="17" fillId="0" borderId="35" xfId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0" fillId="0" borderId="1" xfId="1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top" indent="1"/>
    </xf>
    <xf numFmtId="0" fontId="4" fillId="0" borderId="9" xfId="0" applyFont="1" applyBorder="1" applyAlignment="1">
      <alignment horizontal="left" vertical="top" indent="1"/>
    </xf>
    <xf numFmtId="0" fontId="4" fillId="0" borderId="8" xfId="0" applyFont="1" applyBorder="1" applyAlignment="1">
      <alignment horizontal="left" vertical="top" indent="1"/>
    </xf>
    <xf numFmtId="0" fontId="4" fillId="0" borderId="0" xfId="0" applyFont="1" applyBorder="1" applyAlignment="1">
      <alignment horizontal="left" vertical="top" indent="1"/>
    </xf>
    <xf numFmtId="0" fontId="4" fillId="0" borderId="7" xfId="0" applyFont="1" applyBorder="1" applyAlignment="1">
      <alignment horizontal="left" vertical="top" indent="1"/>
    </xf>
    <xf numFmtId="0" fontId="4" fillId="0" borderId="6" xfId="0" applyFont="1" applyBorder="1" applyAlignment="1">
      <alignment horizontal="left" vertical="top" indent="1"/>
    </xf>
    <xf numFmtId="0" fontId="4" fillId="0" borderId="5" xfId="0" applyFont="1" applyBorder="1" applyAlignment="1">
      <alignment horizontal="left" vertical="top" indent="1"/>
    </xf>
    <xf numFmtId="0" fontId="4" fillId="0" borderId="4" xfId="0" applyFont="1" applyBorder="1" applyAlignment="1">
      <alignment horizontal="left" vertical="top" indent="1"/>
    </xf>
    <xf numFmtId="0" fontId="1" fillId="0" borderId="11" xfId="0" quotePrefix="1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164" fontId="1" fillId="2" borderId="3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 vertical="top" wrapText="1" indent="1"/>
    </xf>
    <xf numFmtId="0" fontId="5" fillId="0" borderId="28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30" xfId="0" applyFont="1" applyBorder="1" applyAlignment="1">
      <alignment horizontal="left" vertical="top" wrapText="1" indent="1"/>
    </xf>
    <xf numFmtId="0" fontId="5" fillId="0" borderId="21" xfId="0" applyFont="1" applyBorder="1" applyAlignment="1">
      <alignment horizontal="left" vertical="top" wrapText="1" indent="1"/>
    </xf>
    <xf numFmtId="0" fontId="5" fillId="0" borderId="32" xfId="0" applyFont="1" applyBorder="1" applyAlignment="1">
      <alignment horizontal="left" vertical="top" wrapText="1" indent="1"/>
    </xf>
    <xf numFmtId="0" fontId="4" fillId="0" borderId="27" xfId="0" applyFont="1" applyBorder="1" applyAlignment="1">
      <alignment horizontal="left" vertical="top" wrapText="1" indent="1"/>
    </xf>
    <xf numFmtId="0" fontId="4" fillId="0" borderId="22" xfId="0" applyFont="1" applyBorder="1" applyAlignment="1">
      <alignment horizontal="left" vertical="top" wrapText="1" indent="1"/>
    </xf>
    <xf numFmtId="0" fontId="4" fillId="0" borderId="29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31" xfId="0" applyFont="1" applyBorder="1" applyAlignment="1">
      <alignment horizontal="left" vertical="top" wrapText="1" indent="1"/>
    </xf>
    <xf numFmtId="0" fontId="4" fillId="0" borderId="21" xfId="0" applyFont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6" fillId="3" borderId="15" xfId="0" applyFont="1" applyFill="1" applyBorder="1" applyAlignment="1">
      <alignment horizontal="left"/>
    </xf>
    <xf numFmtId="0" fontId="16" fillId="3" borderId="16" xfId="0" applyFont="1" applyFill="1" applyBorder="1" applyAlignment="1">
      <alignment horizontal="left"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0" fillId="0" borderId="13" xfId="0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41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1"/>
  <sheetViews>
    <sheetView zoomScale="80" zoomScaleNormal="80" workbookViewId="0">
      <selection activeCell="B12" sqref="B12"/>
    </sheetView>
  </sheetViews>
  <sheetFormatPr defaultRowHeight="15" x14ac:dyDescent="0.25"/>
  <cols>
    <col min="1" max="1" width="2.85546875" customWidth="1"/>
    <col min="2" max="2" width="33.42578125" style="1" customWidth="1"/>
    <col min="3" max="3" width="2.85546875" customWidth="1"/>
    <col min="4" max="4" width="1.7109375" bestFit="1" customWidth="1"/>
    <col min="5" max="5" width="2.85546875" customWidth="1"/>
    <col min="6" max="6" width="33.42578125" style="1" customWidth="1"/>
    <col min="7" max="8" width="9.28515625" customWidth="1"/>
    <col min="9" max="9" width="1.42578125" customWidth="1"/>
    <col min="10" max="10" width="33.42578125" style="1" customWidth="1"/>
    <col min="11" max="11" width="2.85546875" customWidth="1"/>
    <col min="12" max="12" width="1.7109375" customWidth="1"/>
    <col min="13" max="13" width="2.85546875" customWidth="1"/>
    <col min="14" max="14" width="33.42578125" style="1" customWidth="1"/>
    <col min="15" max="16" width="9.28515625" customWidth="1"/>
    <col min="17" max="17" width="2.85546875" customWidth="1"/>
  </cols>
  <sheetData>
    <row r="2" spans="2:16" ht="26.25" x14ac:dyDescent="0.4">
      <c r="B2" s="97" t="s">
        <v>152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2:16" ht="14.25" customHeight="1" x14ac:dyDescent="0.4">
      <c r="B3" s="12"/>
      <c r="C3" s="11"/>
      <c r="D3" s="11"/>
      <c r="E3" s="11"/>
      <c r="F3" s="12"/>
      <c r="G3" s="11"/>
      <c r="H3" s="11"/>
      <c r="I3" s="11"/>
      <c r="J3" s="12"/>
      <c r="K3" s="11"/>
      <c r="L3" s="11"/>
      <c r="M3" s="11"/>
      <c r="N3" s="12"/>
      <c r="O3" s="11"/>
      <c r="P3" s="11"/>
    </row>
    <row r="4" spans="2:16" ht="14.25" customHeight="1" x14ac:dyDescent="0.25"/>
    <row r="5" spans="2:16" x14ac:dyDescent="0.25">
      <c r="B5" s="10">
        <v>42644</v>
      </c>
      <c r="C5" s="9"/>
      <c r="D5" s="9"/>
      <c r="E5" s="9"/>
      <c r="F5" s="8">
        <v>42757</v>
      </c>
      <c r="G5" s="7" t="s">
        <v>14</v>
      </c>
      <c r="H5" s="7" t="s">
        <v>13</v>
      </c>
      <c r="J5" s="98" t="s">
        <v>153</v>
      </c>
      <c r="K5" s="99"/>
      <c r="L5" s="99"/>
      <c r="M5" s="99"/>
      <c r="N5" s="99"/>
      <c r="O5" s="99"/>
      <c r="P5" s="100"/>
    </row>
    <row r="6" spans="2:16" x14ac:dyDescent="0.25">
      <c r="B6" s="6" t="s">
        <v>149</v>
      </c>
      <c r="C6" s="4" t="s">
        <v>0</v>
      </c>
      <c r="D6" s="5" t="s">
        <v>1</v>
      </c>
      <c r="E6" s="4" t="s">
        <v>3</v>
      </c>
      <c r="F6" s="3" t="s">
        <v>16</v>
      </c>
      <c r="G6" s="2">
        <v>0.66666666666666663</v>
      </c>
      <c r="H6" s="2">
        <v>0.41666666666666669</v>
      </c>
      <c r="J6" s="101"/>
      <c r="K6" s="102"/>
      <c r="L6" s="102"/>
      <c r="M6" s="102"/>
      <c r="N6" s="102"/>
      <c r="O6" s="102"/>
      <c r="P6" s="103"/>
    </row>
    <row r="7" spans="2:16" x14ac:dyDescent="0.25">
      <c r="B7" s="6" t="s">
        <v>20</v>
      </c>
      <c r="C7" s="4" t="s">
        <v>5</v>
      </c>
      <c r="D7" s="5" t="s">
        <v>1</v>
      </c>
      <c r="E7" s="4" t="s">
        <v>7</v>
      </c>
      <c r="F7" s="3" t="s">
        <v>19</v>
      </c>
      <c r="G7" s="2">
        <v>0.66666666666666663</v>
      </c>
      <c r="H7" s="2">
        <v>0.41666666666666669</v>
      </c>
      <c r="J7" s="101"/>
      <c r="K7" s="102"/>
      <c r="L7" s="102"/>
      <c r="M7" s="102"/>
      <c r="N7" s="102"/>
      <c r="O7" s="102"/>
      <c r="P7" s="103"/>
    </row>
    <row r="8" spans="2:16" x14ac:dyDescent="0.25">
      <c r="B8" s="6" t="s">
        <v>17</v>
      </c>
      <c r="C8" s="4" t="s">
        <v>12</v>
      </c>
      <c r="D8" s="5" t="s">
        <v>1</v>
      </c>
      <c r="E8" s="4" t="s">
        <v>10</v>
      </c>
      <c r="F8" s="3" t="s">
        <v>150</v>
      </c>
      <c r="G8" s="2">
        <v>0.66666666666666663</v>
      </c>
      <c r="H8" s="2">
        <v>0.41666666666666669</v>
      </c>
      <c r="J8" s="101"/>
      <c r="K8" s="102"/>
      <c r="L8" s="102"/>
      <c r="M8" s="102"/>
      <c r="N8" s="102"/>
      <c r="O8" s="102"/>
      <c r="P8" s="103"/>
    </row>
    <row r="9" spans="2:16" x14ac:dyDescent="0.25">
      <c r="B9" s="6" t="s">
        <v>34</v>
      </c>
      <c r="C9" s="4" t="s">
        <v>8</v>
      </c>
      <c r="D9" s="5" t="s">
        <v>1</v>
      </c>
      <c r="E9" s="4" t="s">
        <v>6</v>
      </c>
      <c r="F9" s="3" t="s">
        <v>151</v>
      </c>
      <c r="G9" s="2">
        <v>0.66666666666666663</v>
      </c>
      <c r="H9" s="2">
        <v>0.41666666666666669</v>
      </c>
      <c r="J9" s="101"/>
      <c r="K9" s="102"/>
      <c r="L9" s="102"/>
      <c r="M9" s="102"/>
      <c r="N9" s="102"/>
      <c r="O9" s="102"/>
      <c r="P9" s="103"/>
    </row>
    <row r="10" spans="2:16" x14ac:dyDescent="0.25">
      <c r="B10" s="6" t="s">
        <v>15</v>
      </c>
      <c r="C10" s="4" t="s">
        <v>4</v>
      </c>
      <c r="D10" s="5" t="s">
        <v>1</v>
      </c>
      <c r="E10" s="4" t="s">
        <v>2</v>
      </c>
      <c r="F10" s="3" t="s">
        <v>21</v>
      </c>
      <c r="G10" s="2">
        <v>0.66666666666666663</v>
      </c>
      <c r="H10" s="2">
        <v>0.41666666666666669</v>
      </c>
      <c r="J10" s="101"/>
      <c r="K10" s="102"/>
      <c r="L10" s="102"/>
      <c r="M10" s="102"/>
      <c r="N10" s="102"/>
      <c r="O10" s="102"/>
      <c r="P10" s="103"/>
    </row>
    <row r="11" spans="2:16" x14ac:dyDescent="0.25">
      <c r="B11" s="6" t="s">
        <v>227</v>
      </c>
      <c r="C11" s="4" t="s">
        <v>9</v>
      </c>
      <c r="D11" s="5" t="s">
        <v>1</v>
      </c>
      <c r="E11" s="4" t="s">
        <v>11</v>
      </c>
      <c r="F11" s="3" t="s">
        <v>134</v>
      </c>
      <c r="G11" s="2">
        <v>0.66666666666666663</v>
      </c>
      <c r="H11" s="2">
        <v>0.41666666666666669</v>
      </c>
      <c r="J11" s="104"/>
      <c r="K11" s="105"/>
      <c r="L11" s="105"/>
      <c r="M11" s="105"/>
      <c r="N11" s="105"/>
      <c r="O11" s="105"/>
      <c r="P11" s="106"/>
    </row>
    <row r="12" spans="2:16" ht="7.5" customHeight="1" x14ac:dyDescent="0.25"/>
    <row r="13" spans="2:16" x14ac:dyDescent="0.25">
      <c r="B13" s="10">
        <f>B5+7</f>
        <v>42651</v>
      </c>
      <c r="C13" s="9"/>
      <c r="D13" s="9"/>
      <c r="E13" s="9"/>
      <c r="F13" s="8">
        <f>F5+13</f>
        <v>42770</v>
      </c>
      <c r="G13" s="7" t="s">
        <v>14</v>
      </c>
      <c r="H13" s="7" t="s">
        <v>13</v>
      </c>
      <c r="J13" s="10">
        <f>B13+1</f>
        <v>42652</v>
      </c>
      <c r="K13" s="9"/>
      <c r="L13" s="9"/>
      <c r="M13" s="9"/>
      <c r="N13" s="8">
        <f>F13+1</f>
        <v>42771</v>
      </c>
      <c r="O13" s="7" t="s">
        <v>14</v>
      </c>
      <c r="P13" s="7" t="s">
        <v>13</v>
      </c>
    </row>
    <row r="14" spans="2:16" x14ac:dyDescent="0.25">
      <c r="B14" s="6" t="str">
        <f>B6</f>
        <v>SKP Sever Ústí n/L A</v>
      </c>
      <c r="C14" s="4" t="s">
        <v>0</v>
      </c>
      <c r="D14" s="5" t="s">
        <v>1</v>
      </c>
      <c r="E14" s="4" t="s">
        <v>9</v>
      </c>
      <c r="F14" s="3" t="str">
        <f>B11</f>
        <v>TTC Roudnice n/L A</v>
      </c>
      <c r="G14" s="2">
        <v>0.66666666666666663</v>
      </c>
      <c r="H14" s="2">
        <v>0.66666666666666663</v>
      </c>
      <c r="J14" s="6" t="str">
        <f>B6</f>
        <v>SKP Sever Ústí n/L A</v>
      </c>
      <c r="K14" s="4" t="s">
        <v>0</v>
      </c>
      <c r="L14" s="5" t="s">
        <v>1</v>
      </c>
      <c r="M14" s="4" t="s">
        <v>11</v>
      </c>
      <c r="N14" s="3" t="str">
        <f>F11</f>
        <v>SK Štětí A</v>
      </c>
      <c r="O14" s="2">
        <v>0.41666666666666669</v>
      </c>
      <c r="P14" s="2">
        <v>0.41666666666666669</v>
      </c>
    </row>
    <row r="15" spans="2:16" x14ac:dyDescent="0.25">
      <c r="B15" s="6" t="str">
        <f>F6</f>
        <v>SKST Teplice A</v>
      </c>
      <c r="C15" s="4" t="s">
        <v>3</v>
      </c>
      <c r="D15" s="5" t="s">
        <v>1</v>
      </c>
      <c r="E15" s="4" t="s">
        <v>11</v>
      </c>
      <c r="F15" s="3" t="str">
        <f>F11</f>
        <v>SK Štětí A</v>
      </c>
      <c r="G15" s="2">
        <v>0.66666666666666663</v>
      </c>
      <c r="H15" s="2">
        <v>0.66666666666666663</v>
      </c>
      <c r="J15" s="6" t="str">
        <f>F6</f>
        <v>SKST Teplice A</v>
      </c>
      <c r="K15" s="4" t="s">
        <v>3</v>
      </c>
      <c r="L15" s="5" t="s">
        <v>1</v>
      </c>
      <c r="M15" s="4" t="s">
        <v>9</v>
      </c>
      <c r="N15" s="3" t="str">
        <f>B11</f>
        <v>TTC Roudnice n/L A</v>
      </c>
      <c r="O15" s="2">
        <v>0.41666666666666669</v>
      </c>
      <c r="P15" s="2">
        <v>0.41666666666666669</v>
      </c>
    </row>
    <row r="16" spans="2:16" x14ac:dyDescent="0.25">
      <c r="B16" s="6" t="str">
        <f>B7</f>
        <v>SKST Baník Most B</v>
      </c>
      <c r="C16" s="4" t="s">
        <v>5</v>
      </c>
      <c r="D16" s="5" t="s">
        <v>1</v>
      </c>
      <c r="E16" s="4" t="s">
        <v>4</v>
      </c>
      <c r="F16" s="3" t="str">
        <f>B10</f>
        <v>TTC Litvínov A</v>
      </c>
      <c r="G16" s="2">
        <v>0.66666666666666663</v>
      </c>
      <c r="H16" s="2">
        <v>0.66666666666666663</v>
      </c>
      <c r="J16" s="6" t="str">
        <f>B7</f>
        <v>SKST Baník Most B</v>
      </c>
      <c r="K16" s="4" t="s">
        <v>5</v>
      </c>
      <c r="L16" s="5" t="s">
        <v>1</v>
      </c>
      <c r="M16" s="4" t="s">
        <v>2</v>
      </c>
      <c r="N16" s="3" t="str">
        <f>F10</f>
        <v>SKST Baník Most C</v>
      </c>
      <c r="O16" s="2">
        <v>0.41666666666666669</v>
      </c>
      <c r="P16" s="2">
        <v>0.41666666666666669</v>
      </c>
    </row>
    <row r="17" spans="2:16" x14ac:dyDescent="0.25">
      <c r="B17" s="6" t="str">
        <f>F7</f>
        <v>TJ Sever Žatec A</v>
      </c>
      <c r="C17" s="4" t="s">
        <v>7</v>
      </c>
      <c r="D17" s="5" t="s">
        <v>1</v>
      </c>
      <c r="E17" s="4" t="s">
        <v>2</v>
      </c>
      <c r="F17" s="3" t="str">
        <f>F10</f>
        <v>SKST Baník Most C</v>
      </c>
      <c r="G17" s="2">
        <v>0.66666666666666663</v>
      </c>
      <c r="H17" s="2">
        <v>0.66666666666666663</v>
      </c>
      <c r="J17" s="6" t="str">
        <f>F7</f>
        <v>TJ Sever Žatec A</v>
      </c>
      <c r="K17" s="4" t="s">
        <v>7</v>
      </c>
      <c r="L17" s="5" t="s">
        <v>1</v>
      </c>
      <c r="M17" s="4" t="s">
        <v>4</v>
      </c>
      <c r="N17" s="3" t="str">
        <f>B10</f>
        <v>TTC Litvínov A</v>
      </c>
      <c r="O17" s="2">
        <v>0.41666666666666669</v>
      </c>
      <c r="P17" s="2">
        <v>0.41666666666666669</v>
      </c>
    </row>
    <row r="18" spans="2:16" x14ac:dyDescent="0.25">
      <c r="B18" s="6" t="str">
        <f>B8</f>
        <v>SKST Děčín A</v>
      </c>
      <c r="C18" s="4" t="s">
        <v>12</v>
      </c>
      <c r="D18" s="5" t="s">
        <v>1</v>
      </c>
      <c r="E18" s="4" t="s">
        <v>8</v>
      </c>
      <c r="F18" s="3" t="str">
        <f>B9</f>
        <v>SKST Teplice B</v>
      </c>
      <c r="G18" s="2">
        <v>0.66666666666666663</v>
      </c>
      <c r="H18" s="2">
        <v>0.66666666666666663</v>
      </c>
      <c r="J18" s="6" t="str">
        <f>B8</f>
        <v>SKST Děčín A</v>
      </c>
      <c r="K18" s="4" t="s">
        <v>12</v>
      </c>
      <c r="L18" s="5" t="s">
        <v>1</v>
      </c>
      <c r="M18" s="4" t="s">
        <v>6</v>
      </c>
      <c r="N18" s="3" t="str">
        <f>F9</f>
        <v>TJ Slavoj Severotuk Ústí n/L B</v>
      </c>
      <c r="O18" s="2">
        <v>0.41666666666666669</v>
      </c>
      <c r="P18" s="2">
        <v>0.41666666666666669</v>
      </c>
    </row>
    <row r="19" spans="2:16" x14ac:dyDescent="0.25">
      <c r="B19" s="6" t="str">
        <f>F8</f>
        <v>TJ Sokol Filipov A</v>
      </c>
      <c r="C19" s="4" t="s">
        <v>10</v>
      </c>
      <c r="D19" s="5" t="s">
        <v>1</v>
      </c>
      <c r="E19" s="4" t="s">
        <v>6</v>
      </c>
      <c r="F19" s="3" t="str">
        <f>F9</f>
        <v>TJ Slavoj Severotuk Ústí n/L B</v>
      </c>
      <c r="G19" s="2">
        <v>0.66666666666666663</v>
      </c>
      <c r="H19" s="2">
        <v>0.66666666666666663</v>
      </c>
      <c r="J19" s="6" t="str">
        <f>F8</f>
        <v>TJ Sokol Filipov A</v>
      </c>
      <c r="K19" s="4" t="s">
        <v>10</v>
      </c>
      <c r="L19" s="5" t="s">
        <v>1</v>
      </c>
      <c r="M19" s="4" t="s">
        <v>8</v>
      </c>
      <c r="N19" s="3" t="str">
        <f>B9</f>
        <v>SKST Teplice B</v>
      </c>
      <c r="O19" s="2">
        <v>0.41666666666666669</v>
      </c>
      <c r="P19" s="2">
        <v>0.41666666666666669</v>
      </c>
    </row>
    <row r="20" spans="2:16" ht="7.5" customHeight="1" x14ac:dyDescent="0.25"/>
    <row r="21" spans="2:16" x14ac:dyDescent="0.25">
      <c r="B21" s="10">
        <f>B13+14</f>
        <v>42665</v>
      </c>
      <c r="C21" s="9"/>
      <c r="D21" s="9"/>
      <c r="E21" s="9"/>
      <c r="F21" s="8">
        <f>F13+14</f>
        <v>42784</v>
      </c>
      <c r="G21" s="7" t="s">
        <v>14</v>
      </c>
      <c r="H21" s="7" t="s">
        <v>13</v>
      </c>
      <c r="J21" s="10">
        <f>B21+1</f>
        <v>42666</v>
      </c>
      <c r="K21" s="9"/>
      <c r="L21" s="9"/>
      <c r="M21" s="9"/>
      <c r="N21" s="8">
        <f>F21+1</f>
        <v>42785</v>
      </c>
      <c r="O21" s="7" t="s">
        <v>14</v>
      </c>
      <c r="P21" s="7" t="s">
        <v>13</v>
      </c>
    </row>
    <row r="22" spans="2:16" x14ac:dyDescent="0.25">
      <c r="B22" s="6" t="str">
        <f>B11</f>
        <v>TTC Roudnice n/L A</v>
      </c>
      <c r="C22" s="4" t="s">
        <v>9</v>
      </c>
      <c r="D22" s="5" t="s">
        <v>1</v>
      </c>
      <c r="E22" s="4" t="s">
        <v>8</v>
      </c>
      <c r="F22" s="3" t="str">
        <f>B9</f>
        <v>SKST Teplice B</v>
      </c>
      <c r="G22" s="2">
        <v>0.66666666666666663</v>
      </c>
      <c r="H22" s="2">
        <v>0.66666666666666663</v>
      </c>
      <c r="J22" s="6" t="str">
        <f>B11</f>
        <v>TTC Roudnice n/L A</v>
      </c>
      <c r="K22" s="4" t="s">
        <v>9</v>
      </c>
      <c r="L22" s="5" t="s">
        <v>1</v>
      </c>
      <c r="M22" s="4" t="s">
        <v>6</v>
      </c>
      <c r="N22" s="3" t="str">
        <f>F9</f>
        <v>TJ Slavoj Severotuk Ústí n/L B</v>
      </c>
      <c r="O22" s="2">
        <v>0.41666666666666669</v>
      </c>
      <c r="P22" s="2">
        <v>0.41666666666666669</v>
      </c>
    </row>
    <row r="23" spans="2:16" x14ac:dyDescent="0.25">
      <c r="B23" s="6" t="str">
        <f>F11</f>
        <v>SK Štětí A</v>
      </c>
      <c r="C23" s="4" t="s">
        <v>11</v>
      </c>
      <c r="D23" s="5" t="s">
        <v>1</v>
      </c>
      <c r="E23" s="4" t="s">
        <v>6</v>
      </c>
      <c r="F23" s="3" t="str">
        <f>F9</f>
        <v>TJ Slavoj Severotuk Ústí n/L B</v>
      </c>
      <c r="G23" s="2">
        <v>0.66666666666666663</v>
      </c>
      <c r="H23" s="2">
        <v>0.66666666666666663</v>
      </c>
      <c r="J23" s="6" t="str">
        <f>F11</f>
        <v>SK Štětí A</v>
      </c>
      <c r="K23" s="4" t="s">
        <v>11</v>
      </c>
      <c r="L23" s="5" t="s">
        <v>1</v>
      </c>
      <c r="M23" s="4" t="s">
        <v>8</v>
      </c>
      <c r="N23" s="3" t="str">
        <f>B9</f>
        <v>SKST Teplice B</v>
      </c>
      <c r="O23" s="2">
        <v>0.41666666666666669</v>
      </c>
      <c r="P23" s="2">
        <v>0.41666666666666669</v>
      </c>
    </row>
    <row r="24" spans="2:16" x14ac:dyDescent="0.25">
      <c r="B24" s="6" t="str">
        <f>B10</f>
        <v>TTC Litvínov A</v>
      </c>
      <c r="C24" s="4" t="s">
        <v>4</v>
      </c>
      <c r="D24" s="5" t="s">
        <v>1</v>
      </c>
      <c r="E24" s="4" t="s">
        <v>12</v>
      </c>
      <c r="F24" s="3" t="str">
        <f>B8</f>
        <v>SKST Děčín A</v>
      </c>
      <c r="G24" s="2">
        <v>0.66666666666666663</v>
      </c>
      <c r="H24" s="2">
        <v>0.66666666666666663</v>
      </c>
      <c r="J24" s="6" t="str">
        <f>B10</f>
        <v>TTC Litvínov A</v>
      </c>
      <c r="K24" s="4" t="s">
        <v>4</v>
      </c>
      <c r="L24" s="5" t="s">
        <v>1</v>
      </c>
      <c r="M24" s="4" t="s">
        <v>10</v>
      </c>
      <c r="N24" s="3" t="str">
        <f>F8</f>
        <v>TJ Sokol Filipov A</v>
      </c>
      <c r="O24" s="2">
        <v>0.41666666666666669</v>
      </c>
      <c r="P24" s="2">
        <v>0.41666666666666669</v>
      </c>
    </row>
    <row r="25" spans="2:16" x14ac:dyDescent="0.25">
      <c r="B25" s="6" t="str">
        <f>F10</f>
        <v>SKST Baník Most C</v>
      </c>
      <c r="C25" s="4" t="s">
        <v>2</v>
      </c>
      <c r="D25" s="5" t="s">
        <v>1</v>
      </c>
      <c r="E25" s="4" t="s">
        <v>10</v>
      </c>
      <c r="F25" s="3" t="str">
        <f>F8</f>
        <v>TJ Sokol Filipov A</v>
      </c>
      <c r="G25" s="2">
        <v>0.66666666666666663</v>
      </c>
      <c r="H25" s="2">
        <v>0.66666666666666663</v>
      </c>
      <c r="J25" s="6" t="str">
        <f>F10</f>
        <v>SKST Baník Most C</v>
      </c>
      <c r="K25" s="4" t="s">
        <v>2</v>
      </c>
      <c r="L25" s="5" t="s">
        <v>1</v>
      </c>
      <c r="M25" s="4" t="s">
        <v>12</v>
      </c>
      <c r="N25" s="3" t="str">
        <f>B8</f>
        <v>SKST Děčín A</v>
      </c>
      <c r="O25" s="2">
        <v>0.41666666666666669</v>
      </c>
      <c r="P25" s="2">
        <v>0.41666666666666669</v>
      </c>
    </row>
    <row r="26" spans="2:16" x14ac:dyDescent="0.25">
      <c r="B26" s="6" t="str">
        <f>B6</f>
        <v>SKP Sever Ústí n/L A</v>
      </c>
      <c r="C26" s="4" t="s">
        <v>0</v>
      </c>
      <c r="D26" s="5" t="s">
        <v>1</v>
      </c>
      <c r="E26" s="4" t="s">
        <v>5</v>
      </c>
      <c r="F26" s="3" t="str">
        <f>B7</f>
        <v>SKST Baník Most B</v>
      </c>
      <c r="G26" s="2">
        <v>0.66666666666666663</v>
      </c>
      <c r="H26" s="2">
        <v>0.66666666666666663</v>
      </c>
      <c r="J26" s="6" t="str">
        <f>B6</f>
        <v>SKP Sever Ústí n/L A</v>
      </c>
      <c r="K26" s="4" t="s">
        <v>0</v>
      </c>
      <c r="L26" s="5" t="s">
        <v>1</v>
      </c>
      <c r="M26" s="4" t="s">
        <v>7</v>
      </c>
      <c r="N26" s="3" t="str">
        <f>F7</f>
        <v>TJ Sever Žatec A</v>
      </c>
      <c r="O26" s="2">
        <v>0.41666666666666669</v>
      </c>
      <c r="P26" s="2">
        <v>0.41666666666666669</v>
      </c>
    </row>
    <row r="27" spans="2:16" x14ac:dyDescent="0.25">
      <c r="B27" s="6" t="str">
        <f>F6</f>
        <v>SKST Teplice A</v>
      </c>
      <c r="C27" s="4" t="s">
        <v>3</v>
      </c>
      <c r="D27" s="5" t="s">
        <v>1</v>
      </c>
      <c r="E27" s="4" t="s">
        <v>7</v>
      </c>
      <c r="F27" s="3" t="str">
        <f>F7</f>
        <v>TJ Sever Žatec A</v>
      </c>
      <c r="G27" s="2">
        <v>0.66666666666666663</v>
      </c>
      <c r="H27" s="2">
        <v>0.66666666666666663</v>
      </c>
      <c r="J27" s="6" t="str">
        <f>F6</f>
        <v>SKST Teplice A</v>
      </c>
      <c r="K27" s="4" t="s">
        <v>3</v>
      </c>
      <c r="L27" s="5" t="s">
        <v>1</v>
      </c>
      <c r="M27" s="4" t="s">
        <v>5</v>
      </c>
      <c r="N27" s="3" t="str">
        <f>B7</f>
        <v>SKST Baník Most B</v>
      </c>
      <c r="O27" s="2">
        <v>0.41666666666666669</v>
      </c>
      <c r="P27" s="2">
        <v>0.41666666666666669</v>
      </c>
    </row>
    <row r="28" spans="2:16" ht="7.5" customHeight="1" x14ac:dyDescent="0.25"/>
    <row r="29" spans="2:16" x14ac:dyDescent="0.25">
      <c r="B29" s="10">
        <f>B21+14</f>
        <v>42679</v>
      </c>
      <c r="C29" s="9"/>
      <c r="D29" s="9"/>
      <c r="E29" s="9"/>
      <c r="F29" s="8">
        <f>F21+14</f>
        <v>42798</v>
      </c>
      <c r="G29" s="7" t="s">
        <v>14</v>
      </c>
      <c r="H29" s="7" t="s">
        <v>13</v>
      </c>
      <c r="J29" s="10">
        <f>B29+1</f>
        <v>42680</v>
      </c>
      <c r="K29" s="9"/>
      <c r="L29" s="9"/>
      <c r="M29" s="9"/>
      <c r="N29" s="8">
        <f>F29+1</f>
        <v>42799</v>
      </c>
      <c r="O29" s="7" t="s">
        <v>14</v>
      </c>
      <c r="P29" s="7" t="s">
        <v>13</v>
      </c>
    </row>
    <row r="30" spans="2:16" x14ac:dyDescent="0.25">
      <c r="B30" s="6" t="str">
        <f>B7</f>
        <v>SKST Baník Most B</v>
      </c>
      <c r="C30" s="4" t="s">
        <v>5</v>
      </c>
      <c r="D30" s="5" t="s">
        <v>1</v>
      </c>
      <c r="E30" s="4" t="s">
        <v>9</v>
      </c>
      <c r="F30" s="3" t="str">
        <f>B11</f>
        <v>TTC Roudnice n/L A</v>
      </c>
      <c r="G30" s="2">
        <v>0.66666666666666663</v>
      </c>
      <c r="H30" s="2">
        <v>0.66666666666666663</v>
      </c>
      <c r="J30" s="6" t="str">
        <f>B7</f>
        <v>SKST Baník Most B</v>
      </c>
      <c r="K30" s="4" t="s">
        <v>5</v>
      </c>
      <c r="L30" s="5" t="s">
        <v>1</v>
      </c>
      <c r="M30" s="4" t="s">
        <v>11</v>
      </c>
      <c r="N30" s="3" t="str">
        <f>F11</f>
        <v>SK Štětí A</v>
      </c>
      <c r="O30" s="2">
        <v>0.41666666666666669</v>
      </c>
      <c r="P30" s="2">
        <v>0.41666666666666669</v>
      </c>
    </row>
    <row r="31" spans="2:16" x14ac:dyDescent="0.25">
      <c r="B31" s="6" t="str">
        <f>F7</f>
        <v>TJ Sever Žatec A</v>
      </c>
      <c r="C31" s="4" t="s">
        <v>7</v>
      </c>
      <c r="D31" s="5" t="s">
        <v>1</v>
      </c>
      <c r="E31" s="4" t="s">
        <v>11</v>
      </c>
      <c r="F31" s="3" t="str">
        <f>F11</f>
        <v>SK Štětí A</v>
      </c>
      <c r="G31" s="2">
        <v>0.66666666666666663</v>
      </c>
      <c r="H31" s="2">
        <v>0.66666666666666663</v>
      </c>
      <c r="J31" s="6" t="str">
        <f>F7</f>
        <v>TJ Sever Žatec A</v>
      </c>
      <c r="K31" s="4" t="s">
        <v>7</v>
      </c>
      <c r="L31" s="5" t="s">
        <v>1</v>
      </c>
      <c r="M31" s="4" t="s">
        <v>9</v>
      </c>
      <c r="N31" s="3" t="str">
        <f>B11</f>
        <v>TTC Roudnice n/L A</v>
      </c>
      <c r="O31" s="2">
        <v>0.41666666666666669</v>
      </c>
      <c r="P31" s="2">
        <v>0.41666666666666669</v>
      </c>
    </row>
    <row r="32" spans="2:16" x14ac:dyDescent="0.25">
      <c r="B32" s="6" t="str">
        <f>B8</f>
        <v>SKST Děčín A</v>
      </c>
      <c r="C32" s="4" t="s">
        <v>12</v>
      </c>
      <c r="D32" s="5" t="s">
        <v>1</v>
      </c>
      <c r="E32" s="4" t="s">
        <v>0</v>
      </c>
      <c r="F32" s="3" t="str">
        <f>B6</f>
        <v>SKP Sever Ústí n/L A</v>
      </c>
      <c r="G32" s="2">
        <v>0.66666666666666663</v>
      </c>
      <c r="H32" s="2">
        <v>0.66666666666666663</v>
      </c>
      <c r="J32" s="6" t="str">
        <f>B8</f>
        <v>SKST Děčín A</v>
      </c>
      <c r="K32" s="4" t="s">
        <v>12</v>
      </c>
      <c r="L32" s="5" t="s">
        <v>1</v>
      </c>
      <c r="M32" s="4" t="s">
        <v>3</v>
      </c>
      <c r="N32" s="3" t="str">
        <f>F6</f>
        <v>SKST Teplice A</v>
      </c>
      <c r="O32" s="2">
        <v>0.41666666666666669</v>
      </c>
      <c r="P32" s="2">
        <v>0.41666666666666669</v>
      </c>
    </row>
    <row r="33" spans="2:16" x14ac:dyDescent="0.25">
      <c r="B33" s="6" t="str">
        <f>F8</f>
        <v>TJ Sokol Filipov A</v>
      </c>
      <c r="C33" s="4" t="s">
        <v>10</v>
      </c>
      <c r="D33" s="5" t="s">
        <v>1</v>
      </c>
      <c r="E33" s="4" t="s">
        <v>3</v>
      </c>
      <c r="F33" s="3" t="str">
        <f>F6</f>
        <v>SKST Teplice A</v>
      </c>
      <c r="G33" s="2">
        <v>0.66666666666666663</v>
      </c>
      <c r="H33" s="2">
        <v>0.66666666666666663</v>
      </c>
      <c r="J33" s="6" t="str">
        <f>F8</f>
        <v>TJ Sokol Filipov A</v>
      </c>
      <c r="K33" s="4" t="s">
        <v>10</v>
      </c>
      <c r="L33" s="5" t="s">
        <v>1</v>
      </c>
      <c r="M33" s="4" t="s">
        <v>0</v>
      </c>
      <c r="N33" s="3" t="str">
        <f>B6</f>
        <v>SKP Sever Ústí n/L A</v>
      </c>
      <c r="O33" s="2">
        <v>0.41666666666666669</v>
      </c>
      <c r="P33" s="2">
        <v>0.41666666666666669</v>
      </c>
    </row>
    <row r="34" spans="2:16" x14ac:dyDescent="0.25">
      <c r="B34" s="6" t="str">
        <f>B9</f>
        <v>SKST Teplice B</v>
      </c>
      <c r="C34" s="4" t="s">
        <v>8</v>
      </c>
      <c r="D34" s="5" t="s">
        <v>1</v>
      </c>
      <c r="E34" s="4" t="s">
        <v>4</v>
      </c>
      <c r="F34" s="3" t="str">
        <f>B10</f>
        <v>TTC Litvínov A</v>
      </c>
      <c r="G34" s="2">
        <v>0.66666666666666663</v>
      </c>
      <c r="H34" s="2">
        <v>0.66666666666666663</v>
      </c>
      <c r="J34" s="6" t="str">
        <f>B9</f>
        <v>SKST Teplice B</v>
      </c>
      <c r="K34" s="4" t="s">
        <v>8</v>
      </c>
      <c r="L34" s="5" t="s">
        <v>1</v>
      </c>
      <c r="M34" s="4" t="s">
        <v>2</v>
      </c>
      <c r="N34" s="3" t="str">
        <f>F10</f>
        <v>SKST Baník Most C</v>
      </c>
      <c r="O34" s="2">
        <v>0.41666666666666669</v>
      </c>
      <c r="P34" s="2">
        <v>0.41666666666666669</v>
      </c>
    </row>
    <row r="35" spans="2:16" x14ac:dyDescent="0.25">
      <c r="B35" s="6" t="str">
        <f>F9</f>
        <v>TJ Slavoj Severotuk Ústí n/L B</v>
      </c>
      <c r="C35" s="4" t="s">
        <v>6</v>
      </c>
      <c r="D35" s="5" t="s">
        <v>1</v>
      </c>
      <c r="E35" s="4" t="s">
        <v>2</v>
      </c>
      <c r="F35" s="3" t="str">
        <f>F10</f>
        <v>SKST Baník Most C</v>
      </c>
      <c r="G35" s="2">
        <v>0.66666666666666663</v>
      </c>
      <c r="H35" s="2">
        <v>0.66666666666666663</v>
      </c>
      <c r="J35" s="6" t="str">
        <f>F9</f>
        <v>TJ Slavoj Severotuk Ústí n/L B</v>
      </c>
      <c r="K35" s="4" t="s">
        <v>6</v>
      </c>
      <c r="L35" s="5" t="s">
        <v>1</v>
      </c>
      <c r="M35" s="4" t="s">
        <v>4</v>
      </c>
      <c r="N35" s="3" t="str">
        <f>B10</f>
        <v>TTC Litvínov A</v>
      </c>
      <c r="O35" s="2">
        <v>0.41666666666666669</v>
      </c>
      <c r="P35" s="2">
        <v>0.41666666666666669</v>
      </c>
    </row>
    <row r="36" spans="2:16" ht="7.5" customHeight="1" x14ac:dyDescent="0.25"/>
    <row r="37" spans="2:16" x14ac:dyDescent="0.25">
      <c r="B37" s="10">
        <f>B29+14</f>
        <v>42693</v>
      </c>
      <c r="C37" s="9"/>
      <c r="D37" s="9"/>
      <c r="E37" s="9"/>
      <c r="F37" s="8">
        <f>F29+14</f>
        <v>42812</v>
      </c>
      <c r="G37" s="7" t="s">
        <v>14</v>
      </c>
      <c r="H37" s="7" t="s">
        <v>13</v>
      </c>
      <c r="J37" s="10">
        <f>B37+1</f>
        <v>42694</v>
      </c>
      <c r="K37" s="9"/>
      <c r="L37" s="9"/>
      <c r="M37" s="9"/>
      <c r="N37" s="8">
        <f>F37+1</f>
        <v>42813</v>
      </c>
      <c r="O37" s="7" t="s">
        <v>14</v>
      </c>
      <c r="P37" s="7" t="s">
        <v>13</v>
      </c>
    </row>
    <row r="38" spans="2:16" x14ac:dyDescent="0.25">
      <c r="B38" s="6" t="str">
        <f>B11</f>
        <v>TTC Roudnice n/L A</v>
      </c>
      <c r="C38" s="4" t="s">
        <v>9</v>
      </c>
      <c r="D38" s="5" t="s">
        <v>1</v>
      </c>
      <c r="E38" s="4" t="s">
        <v>4</v>
      </c>
      <c r="F38" s="3" t="str">
        <f>B10</f>
        <v>TTC Litvínov A</v>
      </c>
      <c r="G38" s="2">
        <v>0.66666666666666663</v>
      </c>
      <c r="H38" s="2">
        <v>0.66666666666666663</v>
      </c>
      <c r="J38" s="6" t="str">
        <f>B11</f>
        <v>TTC Roudnice n/L A</v>
      </c>
      <c r="K38" s="4" t="s">
        <v>9</v>
      </c>
      <c r="L38" s="5" t="s">
        <v>1</v>
      </c>
      <c r="M38" s="4" t="s">
        <v>2</v>
      </c>
      <c r="N38" s="3" t="str">
        <f>F10</f>
        <v>SKST Baník Most C</v>
      </c>
      <c r="O38" s="2">
        <v>0.41666666666666669</v>
      </c>
      <c r="P38" s="2">
        <v>0.41666666666666669</v>
      </c>
    </row>
    <row r="39" spans="2:16" x14ac:dyDescent="0.25">
      <c r="B39" s="6" t="str">
        <f>F11</f>
        <v>SK Štětí A</v>
      </c>
      <c r="C39" s="4" t="s">
        <v>11</v>
      </c>
      <c r="D39" s="5" t="s">
        <v>1</v>
      </c>
      <c r="E39" s="4" t="s">
        <v>2</v>
      </c>
      <c r="F39" s="3" t="str">
        <f>F10</f>
        <v>SKST Baník Most C</v>
      </c>
      <c r="G39" s="2">
        <v>0.66666666666666663</v>
      </c>
      <c r="H39" s="2">
        <v>0.66666666666666663</v>
      </c>
      <c r="J39" s="6" t="str">
        <f>F11</f>
        <v>SK Štětí A</v>
      </c>
      <c r="K39" s="4" t="s">
        <v>11</v>
      </c>
      <c r="L39" s="5" t="s">
        <v>1</v>
      </c>
      <c r="M39" s="4" t="s">
        <v>4</v>
      </c>
      <c r="N39" s="3" t="str">
        <f>B10</f>
        <v>TTC Litvínov A</v>
      </c>
      <c r="O39" s="2">
        <v>0.41666666666666669</v>
      </c>
      <c r="P39" s="2">
        <v>0.41666666666666669</v>
      </c>
    </row>
    <row r="40" spans="2:16" x14ac:dyDescent="0.25">
      <c r="B40" s="6" t="str">
        <f>B6</f>
        <v>SKP Sever Ústí n/L A</v>
      </c>
      <c r="C40" s="4" t="s">
        <v>0</v>
      </c>
      <c r="D40" s="5" t="s">
        <v>1</v>
      </c>
      <c r="E40" s="4" t="s">
        <v>8</v>
      </c>
      <c r="F40" s="3" t="str">
        <f>B9</f>
        <v>SKST Teplice B</v>
      </c>
      <c r="G40" s="2">
        <v>0.66666666666666663</v>
      </c>
      <c r="H40" s="2">
        <v>0.66666666666666663</v>
      </c>
      <c r="J40" s="6" t="str">
        <f>B6</f>
        <v>SKP Sever Ústí n/L A</v>
      </c>
      <c r="K40" s="4" t="s">
        <v>0</v>
      </c>
      <c r="L40" s="5" t="s">
        <v>1</v>
      </c>
      <c r="M40" s="4" t="s">
        <v>6</v>
      </c>
      <c r="N40" s="3" t="str">
        <f>F9</f>
        <v>TJ Slavoj Severotuk Ústí n/L B</v>
      </c>
      <c r="O40" s="2">
        <v>0.41666666666666669</v>
      </c>
      <c r="P40" s="2">
        <v>0.41666666666666669</v>
      </c>
    </row>
    <row r="41" spans="2:16" x14ac:dyDescent="0.25">
      <c r="B41" s="6" t="str">
        <f>F6</f>
        <v>SKST Teplice A</v>
      </c>
      <c r="C41" s="4" t="s">
        <v>3</v>
      </c>
      <c r="D41" s="5" t="s">
        <v>1</v>
      </c>
      <c r="E41" s="4" t="s">
        <v>6</v>
      </c>
      <c r="F41" s="3" t="str">
        <f>F9</f>
        <v>TJ Slavoj Severotuk Ústí n/L B</v>
      </c>
      <c r="G41" s="2">
        <v>0.66666666666666663</v>
      </c>
      <c r="H41" s="2">
        <v>0.66666666666666663</v>
      </c>
      <c r="J41" s="6" t="str">
        <f>F6</f>
        <v>SKST Teplice A</v>
      </c>
      <c r="K41" s="4" t="s">
        <v>3</v>
      </c>
      <c r="L41" s="5" t="s">
        <v>1</v>
      </c>
      <c r="M41" s="4" t="s">
        <v>8</v>
      </c>
      <c r="N41" s="3" t="str">
        <f>B9</f>
        <v>SKST Teplice B</v>
      </c>
      <c r="O41" s="2">
        <v>0.41666666666666669</v>
      </c>
      <c r="P41" s="2">
        <v>0.41666666666666669</v>
      </c>
    </row>
    <row r="42" spans="2:16" x14ac:dyDescent="0.25">
      <c r="B42" s="6" t="str">
        <f>B7</f>
        <v>SKST Baník Most B</v>
      </c>
      <c r="C42" s="4" t="s">
        <v>5</v>
      </c>
      <c r="D42" s="5" t="s">
        <v>1</v>
      </c>
      <c r="E42" s="4" t="s">
        <v>12</v>
      </c>
      <c r="F42" s="3" t="str">
        <f>B8</f>
        <v>SKST Děčín A</v>
      </c>
      <c r="G42" s="2">
        <v>0.66666666666666663</v>
      </c>
      <c r="H42" s="2">
        <v>0.66666666666666663</v>
      </c>
      <c r="J42" s="6" t="str">
        <f>B7</f>
        <v>SKST Baník Most B</v>
      </c>
      <c r="K42" s="4" t="s">
        <v>5</v>
      </c>
      <c r="L42" s="5" t="s">
        <v>1</v>
      </c>
      <c r="M42" s="4" t="s">
        <v>10</v>
      </c>
      <c r="N42" s="3" t="str">
        <f>F8</f>
        <v>TJ Sokol Filipov A</v>
      </c>
      <c r="O42" s="2">
        <v>0.41666666666666669</v>
      </c>
      <c r="P42" s="2">
        <v>0.41666666666666669</v>
      </c>
    </row>
    <row r="43" spans="2:16" x14ac:dyDescent="0.25">
      <c r="B43" s="6" t="str">
        <f>F7</f>
        <v>TJ Sever Žatec A</v>
      </c>
      <c r="C43" s="4" t="s">
        <v>7</v>
      </c>
      <c r="D43" s="5" t="s">
        <v>1</v>
      </c>
      <c r="E43" s="4" t="s">
        <v>10</v>
      </c>
      <c r="F43" s="3" t="str">
        <f>F8</f>
        <v>TJ Sokol Filipov A</v>
      </c>
      <c r="G43" s="2">
        <v>0.66666666666666663</v>
      </c>
      <c r="H43" s="2">
        <v>0.66666666666666663</v>
      </c>
      <c r="J43" s="6" t="str">
        <f>F7</f>
        <v>TJ Sever Žatec A</v>
      </c>
      <c r="K43" s="4" t="s">
        <v>7</v>
      </c>
      <c r="L43" s="5" t="s">
        <v>1</v>
      </c>
      <c r="M43" s="4" t="s">
        <v>12</v>
      </c>
      <c r="N43" s="3" t="str">
        <f>B8</f>
        <v>SKST Děčín A</v>
      </c>
      <c r="O43" s="2">
        <v>0.41666666666666669</v>
      </c>
      <c r="P43" s="2">
        <v>0.41666666666666669</v>
      </c>
    </row>
    <row r="44" spans="2:16" ht="7.5" customHeight="1" x14ac:dyDescent="0.25"/>
    <row r="45" spans="2:16" x14ac:dyDescent="0.25">
      <c r="B45" s="10">
        <f>B37+14</f>
        <v>42707</v>
      </c>
      <c r="C45" s="9"/>
      <c r="D45" s="9"/>
      <c r="E45" s="9"/>
      <c r="F45" s="8">
        <f>F37+14</f>
        <v>42826</v>
      </c>
      <c r="G45" s="7" t="s">
        <v>14</v>
      </c>
      <c r="H45" s="7" t="s">
        <v>13</v>
      </c>
      <c r="J45" s="10">
        <f>B45+1</f>
        <v>42708</v>
      </c>
      <c r="K45" s="9"/>
      <c r="L45" s="9"/>
      <c r="M45" s="9"/>
      <c r="N45" s="8">
        <f>F45+1</f>
        <v>42827</v>
      </c>
      <c r="O45" s="7" t="s">
        <v>14</v>
      </c>
      <c r="P45" s="7" t="s">
        <v>13</v>
      </c>
    </row>
    <row r="46" spans="2:16" x14ac:dyDescent="0.25">
      <c r="B46" s="6" t="str">
        <f>B8</f>
        <v>SKST Děčín A</v>
      </c>
      <c r="C46" s="4" t="s">
        <v>12</v>
      </c>
      <c r="D46" s="5" t="s">
        <v>1</v>
      </c>
      <c r="E46" s="4" t="s">
        <v>9</v>
      </c>
      <c r="F46" s="3" t="str">
        <f>B11</f>
        <v>TTC Roudnice n/L A</v>
      </c>
      <c r="G46" s="2">
        <v>0.66666666666666663</v>
      </c>
      <c r="H46" s="2">
        <v>0.66666666666666663</v>
      </c>
      <c r="J46" s="6" t="str">
        <f>B8</f>
        <v>SKST Děčín A</v>
      </c>
      <c r="K46" s="4" t="s">
        <v>12</v>
      </c>
      <c r="L46" s="5" t="s">
        <v>1</v>
      </c>
      <c r="M46" s="4" t="s">
        <v>11</v>
      </c>
      <c r="N46" s="3" t="str">
        <f>F11</f>
        <v>SK Štětí A</v>
      </c>
      <c r="O46" s="2">
        <v>0.41666666666666669</v>
      </c>
      <c r="P46" s="2">
        <v>0.41666666666666669</v>
      </c>
    </row>
    <row r="47" spans="2:16" x14ac:dyDescent="0.25">
      <c r="B47" s="6" t="str">
        <f>F8</f>
        <v>TJ Sokol Filipov A</v>
      </c>
      <c r="C47" s="4" t="s">
        <v>10</v>
      </c>
      <c r="D47" s="5" t="s">
        <v>1</v>
      </c>
      <c r="E47" s="4" t="s">
        <v>11</v>
      </c>
      <c r="F47" s="3" t="str">
        <f>F11</f>
        <v>SK Štětí A</v>
      </c>
      <c r="G47" s="2">
        <v>0.66666666666666663</v>
      </c>
      <c r="H47" s="2">
        <v>0.66666666666666663</v>
      </c>
      <c r="J47" s="6" t="str">
        <f>F8</f>
        <v>TJ Sokol Filipov A</v>
      </c>
      <c r="K47" s="4" t="s">
        <v>10</v>
      </c>
      <c r="L47" s="5" t="s">
        <v>1</v>
      </c>
      <c r="M47" s="4" t="s">
        <v>9</v>
      </c>
      <c r="N47" s="3" t="str">
        <f>B11</f>
        <v>TTC Roudnice n/L A</v>
      </c>
      <c r="O47" s="2">
        <v>0.41666666666666669</v>
      </c>
      <c r="P47" s="2">
        <v>0.41666666666666669</v>
      </c>
    </row>
    <row r="48" spans="2:16" x14ac:dyDescent="0.25">
      <c r="B48" s="6" t="str">
        <f>B9</f>
        <v>SKST Teplice B</v>
      </c>
      <c r="C48" s="4" t="s">
        <v>8</v>
      </c>
      <c r="D48" s="5" t="s">
        <v>1</v>
      </c>
      <c r="E48" s="4" t="s">
        <v>5</v>
      </c>
      <c r="F48" s="3" t="str">
        <f>B7</f>
        <v>SKST Baník Most B</v>
      </c>
      <c r="G48" s="2">
        <v>0.66666666666666663</v>
      </c>
      <c r="H48" s="2">
        <v>0.66666666666666663</v>
      </c>
      <c r="J48" s="6" t="str">
        <f>B9</f>
        <v>SKST Teplice B</v>
      </c>
      <c r="K48" s="4" t="s">
        <v>8</v>
      </c>
      <c r="L48" s="5" t="s">
        <v>1</v>
      </c>
      <c r="M48" s="4" t="s">
        <v>7</v>
      </c>
      <c r="N48" s="3" t="str">
        <f>F7</f>
        <v>TJ Sever Žatec A</v>
      </c>
      <c r="O48" s="2">
        <v>0.41666666666666669</v>
      </c>
      <c r="P48" s="2">
        <v>0.41666666666666669</v>
      </c>
    </row>
    <row r="49" spans="2:16" x14ac:dyDescent="0.25">
      <c r="B49" s="6" t="str">
        <f>F9</f>
        <v>TJ Slavoj Severotuk Ústí n/L B</v>
      </c>
      <c r="C49" s="4" t="s">
        <v>6</v>
      </c>
      <c r="D49" s="5" t="s">
        <v>1</v>
      </c>
      <c r="E49" s="4" t="s">
        <v>7</v>
      </c>
      <c r="F49" s="3" t="str">
        <f>F7</f>
        <v>TJ Sever Žatec A</v>
      </c>
      <c r="G49" s="2">
        <v>0.66666666666666663</v>
      </c>
      <c r="H49" s="2">
        <v>0.66666666666666663</v>
      </c>
      <c r="J49" s="6" t="str">
        <f>F9</f>
        <v>TJ Slavoj Severotuk Ústí n/L B</v>
      </c>
      <c r="K49" s="4" t="s">
        <v>6</v>
      </c>
      <c r="L49" s="5" t="s">
        <v>1</v>
      </c>
      <c r="M49" s="4" t="s">
        <v>5</v>
      </c>
      <c r="N49" s="3" t="str">
        <f>B7</f>
        <v>SKST Baník Most B</v>
      </c>
      <c r="O49" s="2">
        <v>0.41666666666666669</v>
      </c>
      <c r="P49" s="2">
        <v>0.41666666666666669</v>
      </c>
    </row>
    <row r="50" spans="2:16" x14ac:dyDescent="0.25">
      <c r="B50" s="6" t="str">
        <f>B10</f>
        <v>TTC Litvínov A</v>
      </c>
      <c r="C50" s="4" t="s">
        <v>4</v>
      </c>
      <c r="D50" s="5" t="s">
        <v>1</v>
      </c>
      <c r="E50" s="4" t="s">
        <v>0</v>
      </c>
      <c r="F50" s="3" t="str">
        <f>B6</f>
        <v>SKP Sever Ústí n/L A</v>
      </c>
      <c r="G50" s="2">
        <v>0.66666666666666663</v>
      </c>
      <c r="H50" s="2">
        <v>0.66666666666666663</v>
      </c>
      <c r="J50" s="6" t="str">
        <f>B10</f>
        <v>TTC Litvínov A</v>
      </c>
      <c r="K50" s="4" t="s">
        <v>4</v>
      </c>
      <c r="L50" s="5" t="s">
        <v>1</v>
      </c>
      <c r="M50" s="4" t="s">
        <v>3</v>
      </c>
      <c r="N50" s="3" t="str">
        <f>F6</f>
        <v>SKST Teplice A</v>
      </c>
      <c r="O50" s="2">
        <v>0.41666666666666669</v>
      </c>
      <c r="P50" s="2">
        <v>0.41666666666666669</v>
      </c>
    </row>
    <row r="51" spans="2:16" x14ac:dyDescent="0.25">
      <c r="B51" s="6" t="str">
        <f>F10</f>
        <v>SKST Baník Most C</v>
      </c>
      <c r="C51" s="4" t="s">
        <v>2</v>
      </c>
      <c r="D51" s="5" t="s">
        <v>1</v>
      </c>
      <c r="E51" s="4" t="s">
        <v>3</v>
      </c>
      <c r="F51" s="3" t="str">
        <f>F6</f>
        <v>SKST Teplice A</v>
      </c>
      <c r="G51" s="2">
        <v>0.66666666666666663</v>
      </c>
      <c r="H51" s="2">
        <v>0.66666666666666663</v>
      </c>
      <c r="J51" s="6" t="str">
        <f>F10</f>
        <v>SKST Baník Most C</v>
      </c>
      <c r="K51" s="4" t="s">
        <v>2</v>
      </c>
      <c r="L51" s="5" t="s">
        <v>1</v>
      </c>
      <c r="M51" s="4" t="s">
        <v>0</v>
      </c>
      <c r="N51" s="3" t="str">
        <f>B6</f>
        <v>SKP Sever Ústí n/L A</v>
      </c>
      <c r="O51" s="2">
        <v>0.41666666666666669</v>
      </c>
      <c r="P51" s="2">
        <v>0.41666666666666669</v>
      </c>
    </row>
  </sheetData>
  <mergeCells count="2">
    <mergeCell ref="B2:P2"/>
    <mergeCell ref="J5:P11"/>
  </mergeCells>
  <pageMargins left="0.25" right="0.25" top="0.75" bottom="0.75" header="0.3" footer="0.3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="80" zoomScaleNormal="80" workbookViewId="0">
      <selection activeCell="E20" sqref="E20"/>
    </sheetView>
  </sheetViews>
  <sheetFormatPr defaultRowHeight="12.75" x14ac:dyDescent="0.2"/>
  <cols>
    <col min="1" max="1" width="38.140625" style="59" bestFit="1" customWidth="1"/>
    <col min="2" max="3" width="27.85546875" style="59" customWidth="1"/>
    <col min="4" max="5" width="13.42578125" style="85" customWidth="1"/>
    <col min="6" max="6" width="70" style="59" bestFit="1" customWidth="1"/>
    <col min="7" max="7" width="20.28515625" style="59" bestFit="1" customWidth="1"/>
    <col min="8" max="16384" width="9.140625" style="59"/>
  </cols>
  <sheetData>
    <row r="1" spans="1:7" ht="27" thickBot="1" x14ac:dyDescent="0.45">
      <c r="A1" s="151" t="s">
        <v>304</v>
      </c>
      <c r="B1" s="151"/>
      <c r="C1" s="151"/>
      <c r="D1" s="151"/>
      <c r="E1" s="151"/>
      <c r="F1" s="151"/>
      <c r="G1" s="151"/>
    </row>
    <row r="2" spans="1:7" s="64" customFormat="1" ht="22.5" customHeight="1" thickTop="1" x14ac:dyDescent="0.25">
      <c r="A2" s="60" t="s">
        <v>138</v>
      </c>
      <c r="B2" s="61" t="s">
        <v>277</v>
      </c>
      <c r="C2" s="61" t="s">
        <v>276</v>
      </c>
      <c r="D2" s="62" t="s">
        <v>275</v>
      </c>
      <c r="E2" s="62" t="s">
        <v>274</v>
      </c>
      <c r="F2" s="61" t="s">
        <v>273</v>
      </c>
      <c r="G2" s="63" t="s">
        <v>272</v>
      </c>
    </row>
    <row r="3" spans="1:7" s="64" customFormat="1" ht="22.5" customHeight="1" x14ac:dyDescent="0.25">
      <c r="A3" s="77" t="s">
        <v>191</v>
      </c>
      <c r="B3" s="78" t="s">
        <v>81</v>
      </c>
      <c r="C3" s="78" t="s">
        <v>82</v>
      </c>
      <c r="D3" s="83">
        <v>733543940</v>
      </c>
      <c r="E3" s="83"/>
      <c r="F3" s="78" t="s">
        <v>306</v>
      </c>
      <c r="G3" s="79" t="s">
        <v>147</v>
      </c>
    </row>
    <row r="4" spans="1:7" s="64" customFormat="1" ht="22.5" customHeight="1" x14ac:dyDescent="0.25">
      <c r="A4" s="77" t="s">
        <v>18</v>
      </c>
      <c r="B4" s="78" t="s">
        <v>305</v>
      </c>
      <c r="C4" s="78" t="s">
        <v>321</v>
      </c>
      <c r="D4" s="83">
        <v>608456518</v>
      </c>
      <c r="E4" s="83"/>
      <c r="F4" s="78" t="s">
        <v>92</v>
      </c>
      <c r="G4" s="79" t="s">
        <v>145</v>
      </c>
    </row>
    <row r="5" spans="1:7" s="64" customFormat="1" ht="22.5" customHeight="1" x14ac:dyDescent="0.25">
      <c r="A5" s="77" t="s">
        <v>307</v>
      </c>
      <c r="B5" s="78" t="s">
        <v>238</v>
      </c>
      <c r="C5" s="78" t="s">
        <v>237</v>
      </c>
      <c r="D5" s="83">
        <v>607574505</v>
      </c>
      <c r="E5" s="83">
        <v>476143111</v>
      </c>
      <c r="F5" s="78" t="s">
        <v>236</v>
      </c>
      <c r="G5" s="79" t="s">
        <v>147</v>
      </c>
    </row>
    <row r="6" spans="1:7" s="64" customFormat="1" ht="22.5" customHeight="1" x14ac:dyDescent="0.25">
      <c r="A6" s="77" t="s">
        <v>186</v>
      </c>
      <c r="B6" s="78" t="s">
        <v>105</v>
      </c>
      <c r="C6" s="78" t="s">
        <v>61</v>
      </c>
      <c r="D6" s="83">
        <v>606486512</v>
      </c>
      <c r="E6" s="88"/>
      <c r="F6" s="78" t="s">
        <v>308</v>
      </c>
      <c r="G6" s="79" t="s">
        <v>279</v>
      </c>
    </row>
    <row r="7" spans="1:7" s="64" customFormat="1" ht="22.5" customHeight="1" x14ac:dyDescent="0.25">
      <c r="A7" s="77" t="s">
        <v>108</v>
      </c>
      <c r="B7" s="78" t="s">
        <v>109</v>
      </c>
      <c r="C7" s="78" t="s">
        <v>110</v>
      </c>
      <c r="D7" s="83">
        <v>606137011</v>
      </c>
      <c r="E7" s="88"/>
      <c r="F7" s="78" t="s">
        <v>309</v>
      </c>
      <c r="G7" s="79" t="s">
        <v>310</v>
      </c>
    </row>
    <row r="8" spans="1:7" s="64" customFormat="1" ht="22.5" customHeight="1" x14ac:dyDescent="0.25">
      <c r="A8" s="77" t="s">
        <v>52</v>
      </c>
      <c r="B8" s="78" t="s">
        <v>213</v>
      </c>
      <c r="C8" s="78" t="s">
        <v>311</v>
      </c>
      <c r="D8" s="83">
        <v>722806737</v>
      </c>
      <c r="E8" s="88"/>
      <c r="F8" s="78" t="s">
        <v>286</v>
      </c>
      <c r="G8" s="79" t="s">
        <v>145</v>
      </c>
    </row>
    <row r="9" spans="1:7" s="64" customFormat="1" ht="22.5" customHeight="1" x14ac:dyDescent="0.25">
      <c r="A9" s="77" t="s">
        <v>44</v>
      </c>
      <c r="B9" s="78" t="s">
        <v>312</v>
      </c>
      <c r="C9" s="78" t="s">
        <v>313</v>
      </c>
      <c r="D9" s="83">
        <v>603290769</v>
      </c>
      <c r="E9" s="88"/>
      <c r="F9" s="78" t="s">
        <v>282</v>
      </c>
      <c r="G9" s="79" t="s">
        <v>283</v>
      </c>
    </row>
    <row r="10" spans="1:7" s="64" customFormat="1" ht="22.5" customHeight="1" x14ac:dyDescent="0.25">
      <c r="A10" s="77" t="s">
        <v>314</v>
      </c>
      <c r="B10" s="78" t="s">
        <v>315</v>
      </c>
      <c r="C10" s="78" t="s">
        <v>316</v>
      </c>
      <c r="D10" s="83">
        <v>605004709</v>
      </c>
      <c r="E10" s="88"/>
      <c r="F10" s="78" t="s">
        <v>107</v>
      </c>
      <c r="G10" s="79" t="s">
        <v>146</v>
      </c>
    </row>
    <row r="11" spans="1:7" s="64" customFormat="1" ht="22.5" customHeight="1" x14ac:dyDescent="0.25">
      <c r="A11" s="77" t="s">
        <v>29</v>
      </c>
      <c r="B11" s="78" t="s">
        <v>317</v>
      </c>
      <c r="C11" s="78" t="s">
        <v>59</v>
      </c>
      <c r="D11" s="83">
        <v>736508112</v>
      </c>
      <c r="E11" s="88"/>
      <c r="F11" s="78" t="s">
        <v>264</v>
      </c>
      <c r="G11" s="79" t="s">
        <v>263</v>
      </c>
    </row>
    <row r="12" spans="1:7" s="64" customFormat="1" ht="22.5" customHeight="1" x14ac:dyDescent="0.25">
      <c r="A12" s="77" t="s">
        <v>190</v>
      </c>
      <c r="B12" s="78" t="s">
        <v>74</v>
      </c>
      <c r="C12" s="78" t="s">
        <v>75</v>
      </c>
      <c r="D12" s="83">
        <v>776836036</v>
      </c>
      <c r="E12" s="88"/>
      <c r="F12" s="78" t="s">
        <v>318</v>
      </c>
      <c r="G12" s="79" t="s">
        <v>319</v>
      </c>
    </row>
    <row r="13" spans="1:7" s="64" customFormat="1" ht="22.5" customHeight="1" x14ac:dyDescent="0.25">
      <c r="A13" s="77" t="s">
        <v>187</v>
      </c>
      <c r="B13" s="78" t="s">
        <v>79</v>
      </c>
      <c r="C13" s="78" t="s">
        <v>80</v>
      </c>
      <c r="D13" s="83">
        <v>724349532</v>
      </c>
      <c r="E13" s="88"/>
      <c r="F13" s="78" t="s">
        <v>318</v>
      </c>
      <c r="G13" s="79" t="s">
        <v>319</v>
      </c>
    </row>
    <row r="14" spans="1:7" s="64" customFormat="1" ht="22.5" customHeight="1" x14ac:dyDescent="0.25">
      <c r="A14" s="77" t="s">
        <v>40</v>
      </c>
      <c r="B14" s="78" t="s">
        <v>262</v>
      </c>
      <c r="C14" s="78" t="s">
        <v>62</v>
      </c>
      <c r="D14" s="83">
        <v>603724912</v>
      </c>
      <c r="E14" s="83">
        <v>415212193</v>
      </c>
      <c r="F14" s="78" t="s">
        <v>85</v>
      </c>
      <c r="G14" s="79" t="s">
        <v>320</v>
      </c>
    </row>
    <row r="15" spans="1:7" ht="22.5" customHeight="1" x14ac:dyDescent="0.2">
      <c r="A15" s="77" t="s">
        <v>30</v>
      </c>
      <c r="B15" s="78" t="s">
        <v>260</v>
      </c>
      <c r="C15" s="78" t="s">
        <v>259</v>
      </c>
      <c r="D15" s="83">
        <v>608100788</v>
      </c>
      <c r="E15" s="83"/>
      <c r="F15" s="78" t="s">
        <v>258</v>
      </c>
      <c r="G15" s="79" t="s">
        <v>257</v>
      </c>
    </row>
    <row r="16" spans="1:7" ht="22.5" customHeight="1" thickBot="1" x14ac:dyDescent="0.25">
      <c r="A16" s="80" t="s">
        <v>45</v>
      </c>
      <c r="B16" s="81" t="s">
        <v>86</v>
      </c>
      <c r="C16" s="81" t="s">
        <v>87</v>
      </c>
      <c r="D16" s="84">
        <v>606380945</v>
      </c>
      <c r="E16" s="84"/>
      <c r="F16" s="81" t="s">
        <v>88</v>
      </c>
      <c r="G16" s="82" t="s">
        <v>147</v>
      </c>
    </row>
    <row r="17" ht="13.5" thickTop="1" x14ac:dyDescent="0.2"/>
  </sheetData>
  <mergeCells count="1">
    <mergeCell ref="A1:G1"/>
  </mergeCells>
  <pageMargins left="0.25" right="0.25" top="0.75" bottom="0.75" header="0.3" footer="0.3"/>
  <pageSetup paperSize="9" scale="6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B19" zoomScale="80" zoomScaleNormal="80" workbookViewId="0">
      <selection activeCell="G28" sqref="G28"/>
    </sheetView>
  </sheetViews>
  <sheetFormatPr defaultRowHeight="12.75" x14ac:dyDescent="0.2"/>
  <cols>
    <col min="1" max="1" width="9.140625" style="85"/>
    <col min="2" max="2" width="38.140625" style="59" bestFit="1" customWidth="1"/>
    <col min="3" max="4" width="27.85546875" style="59" customWidth="1"/>
    <col min="5" max="6" width="13.42578125" style="85" customWidth="1"/>
    <col min="7" max="7" width="77.140625" style="59" bestFit="1" customWidth="1"/>
    <col min="8" max="8" width="33" style="59" bestFit="1" customWidth="1"/>
    <col min="9" max="16384" width="9.140625" style="59"/>
  </cols>
  <sheetData>
    <row r="1" spans="1:8" ht="27" thickBot="1" x14ac:dyDescent="0.45">
      <c r="A1" s="151" t="s">
        <v>398</v>
      </c>
      <c r="B1" s="151"/>
      <c r="C1" s="151"/>
      <c r="D1" s="151"/>
      <c r="E1" s="151"/>
      <c r="F1" s="151"/>
      <c r="G1" s="151"/>
      <c r="H1" s="151"/>
    </row>
    <row r="2" spans="1:8" s="64" customFormat="1" ht="22.5" customHeight="1" thickTop="1" x14ac:dyDescent="0.25">
      <c r="A2" s="76" t="s">
        <v>394</v>
      </c>
      <c r="B2" s="61" t="s">
        <v>138</v>
      </c>
      <c r="C2" s="61" t="s">
        <v>277</v>
      </c>
      <c r="D2" s="61" t="s">
        <v>276</v>
      </c>
      <c r="E2" s="62" t="s">
        <v>275</v>
      </c>
      <c r="F2" s="62" t="s">
        <v>274</v>
      </c>
      <c r="G2" s="61" t="s">
        <v>273</v>
      </c>
      <c r="H2" s="63" t="s">
        <v>272</v>
      </c>
    </row>
    <row r="3" spans="1:8" s="64" customFormat="1" ht="21.75" customHeight="1" x14ac:dyDescent="0.25">
      <c r="A3" s="92" t="s">
        <v>397</v>
      </c>
      <c r="B3" s="94" t="s">
        <v>31</v>
      </c>
      <c r="C3" s="78" t="s">
        <v>332</v>
      </c>
      <c r="D3" s="78" t="s">
        <v>95</v>
      </c>
      <c r="E3" s="83">
        <v>724390105</v>
      </c>
      <c r="F3" s="88"/>
      <c r="G3" s="78" t="s">
        <v>333</v>
      </c>
      <c r="H3" s="79" t="s">
        <v>339</v>
      </c>
    </row>
    <row r="4" spans="1:8" s="64" customFormat="1" ht="21.75" customHeight="1" x14ac:dyDescent="0.25">
      <c r="A4" s="92" t="s">
        <v>397</v>
      </c>
      <c r="B4" s="94" t="s">
        <v>156</v>
      </c>
      <c r="C4" s="78" t="s">
        <v>77</v>
      </c>
      <c r="D4" s="78" t="s">
        <v>78</v>
      </c>
      <c r="E4" s="83">
        <v>732786248</v>
      </c>
      <c r="F4" s="88"/>
      <c r="G4" s="78" t="s">
        <v>384</v>
      </c>
      <c r="H4" s="79" t="s">
        <v>386</v>
      </c>
    </row>
    <row r="5" spans="1:8" s="64" customFormat="1" ht="21.75" customHeight="1" x14ac:dyDescent="0.25">
      <c r="A5" s="92" t="s">
        <v>397</v>
      </c>
      <c r="B5" s="94" t="s">
        <v>349</v>
      </c>
      <c r="C5" s="78" t="s">
        <v>353</v>
      </c>
      <c r="D5" s="78" t="s">
        <v>354</v>
      </c>
      <c r="E5" s="83">
        <v>721948244</v>
      </c>
      <c r="F5" s="88"/>
      <c r="G5" s="78" t="s">
        <v>290</v>
      </c>
      <c r="H5" s="79" t="s">
        <v>291</v>
      </c>
    </row>
    <row r="6" spans="1:8" s="64" customFormat="1" ht="21.75" customHeight="1" x14ac:dyDescent="0.25">
      <c r="A6" s="92" t="s">
        <v>397</v>
      </c>
      <c r="B6" s="94" t="s">
        <v>51</v>
      </c>
      <c r="C6" s="78" t="s">
        <v>375</v>
      </c>
      <c r="D6" s="78" t="s">
        <v>71</v>
      </c>
      <c r="E6" s="83">
        <v>777737842</v>
      </c>
      <c r="F6" s="88"/>
      <c r="G6" s="78" t="s">
        <v>295</v>
      </c>
      <c r="H6" s="79" t="s">
        <v>145</v>
      </c>
    </row>
    <row r="7" spans="1:8" s="64" customFormat="1" ht="21.75" customHeight="1" x14ac:dyDescent="0.25">
      <c r="A7" s="92" t="s">
        <v>397</v>
      </c>
      <c r="B7" s="94" t="s">
        <v>111</v>
      </c>
      <c r="C7" s="78" t="s">
        <v>114</v>
      </c>
      <c r="D7" s="78" t="s">
        <v>115</v>
      </c>
      <c r="E7" s="83">
        <v>724100852</v>
      </c>
      <c r="F7" s="88"/>
      <c r="G7" s="78" t="s">
        <v>286</v>
      </c>
      <c r="H7" s="79" t="s">
        <v>148</v>
      </c>
    </row>
    <row r="8" spans="1:8" s="64" customFormat="1" ht="21.75" customHeight="1" x14ac:dyDescent="0.25">
      <c r="A8" s="92" t="s">
        <v>397</v>
      </c>
      <c r="B8" s="94" t="s">
        <v>157</v>
      </c>
      <c r="C8" s="78" t="s">
        <v>246</v>
      </c>
      <c r="D8" s="78" t="s">
        <v>245</v>
      </c>
      <c r="E8" s="83">
        <v>777031767</v>
      </c>
      <c r="F8" s="88"/>
      <c r="G8" s="78" t="s">
        <v>241</v>
      </c>
      <c r="H8" s="79" t="s">
        <v>240</v>
      </c>
    </row>
    <row r="9" spans="1:8" s="64" customFormat="1" ht="21.75" customHeight="1" x14ac:dyDescent="0.25">
      <c r="A9" s="92" t="s">
        <v>397</v>
      </c>
      <c r="B9" s="94" t="s">
        <v>54</v>
      </c>
      <c r="C9" s="78" t="s">
        <v>327</v>
      </c>
      <c r="D9" s="78" t="s">
        <v>328</v>
      </c>
      <c r="E9" s="83">
        <v>731749155</v>
      </c>
      <c r="F9" s="88"/>
      <c r="G9" s="78" t="s">
        <v>92</v>
      </c>
      <c r="H9" s="79" t="s">
        <v>145</v>
      </c>
    </row>
    <row r="10" spans="1:8" s="64" customFormat="1" ht="21.75" customHeight="1" x14ac:dyDescent="0.25">
      <c r="A10" s="92" t="s">
        <v>397</v>
      </c>
      <c r="B10" s="94" t="s">
        <v>329</v>
      </c>
      <c r="C10" s="78" t="s">
        <v>330</v>
      </c>
      <c r="D10" s="78" t="s">
        <v>331</v>
      </c>
      <c r="E10" s="83">
        <v>728640488</v>
      </c>
      <c r="F10" s="88"/>
      <c r="G10" s="78" t="s">
        <v>236</v>
      </c>
      <c r="H10" s="79" t="s">
        <v>235</v>
      </c>
    </row>
    <row r="11" spans="1:8" s="64" customFormat="1" ht="21.75" customHeight="1" x14ac:dyDescent="0.25">
      <c r="A11" s="92" t="s">
        <v>397</v>
      </c>
      <c r="B11" s="94" t="s">
        <v>159</v>
      </c>
      <c r="C11" s="78" t="s">
        <v>355</v>
      </c>
      <c r="D11" s="78" t="s">
        <v>117</v>
      </c>
      <c r="E11" s="83">
        <v>777715071</v>
      </c>
      <c r="F11" s="83"/>
      <c r="G11" s="78" t="s">
        <v>356</v>
      </c>
      <c r="H11" s="79" t="s">
        <v>357</v>
      </c>
    </row>
    <row r="12" spans="1:8" s="64" customFormat="1" ht="21.75" customHeight="1" x14ac:dyDescent="0.25">
      <c r="A12" s="92" t="s">
        <v>397</v>
      </c>
      <c r="B12" s="94" t="s">
        <v>50</v>
      </c>
      <c r="C12" s="78" t="s">
        <v>63</v>
      </c>
      <c r="D12" s="78" t="s">
        <v>64</v>
      </c>
      <c r="E12" s="83">
        <v>607123653</v>
      </c>
      <c r="F12" s="83">
        <v>417805049</v>
      </c>
      <c r="G12" s="78" t="s">
        <v>343</v>
      </c>
      <c r="H12" s="79" t="s">
        <v>233</v>
      </c>
    </row>
    <row r="13" spans="1:8" s="64" customFormat="1" ht="21.75" customHeight="1" x14ac:dyDescent="0.25">
      <c r="A13" s="92" t="s">
        <v>397</v>
      </c>
      <c r="B13" s="94" t="s">
        <v>53</v>
      </c>
      <c r="C13" s="78" t="s">
        <v>214</v>
      </c>
      <c r="D13" s="78" t="s">
        <v>59</v>
      </c>
      <c r="E13" s="83">
        <v>602827760</v>
      </c>
      <c r="F13" s="88"/>
      <c r="G13" s="78" t="s">
        <v>264</v>
      </c>
      <c r="H13" s="79" t="s">
        <v>263</v>
      </c>
    </row>
    <row r="14" spans="1:8" ht="21.75" customHeight="1" x14ac:dyDescent="0.2">
      <c r="A14" s="92" t="s">
        <v>397</v>
      </c>
      <c r="B14" s="94" t="s">
        <v>43</v>
      </c>
      <c r="C14" s="78" t="s">
        <v>389</v>
      </c>
      <c r="D14" s="78" t="s">
        <v>390</v>
      </c>
      <c r="E14" s="83">
        <v>724242078</v>
      </c>
      <c r="F14" s="88"/>
      <c r="G14" s="78" t="s">
        <v>391</v>
      </c>
      <c r="H14" s="79" t="s">
        <v>233</v>
      </c>
    </row>
    <row r="15" spans="1:8" ht="21.75" customHeight="1" x14ac:dyDescent="0.2">
      <c r="A15" s="92" t="s">
        <v>395</v>
      </c>
      <c r="B15" s="94" t="s">
        <v>36</v>
      </c>
      <c r="C15" s="78" t="s">
        <v>334</v>
      </c>
      <c r="D15" s="78" t="s">
        <v>119</v>
      </c>
      <c r="E15" s="83">
        <v>777303648</v>
      </c>
      <c r="F15" s="88"/>
      <c r="G15" s="78" t="s">
        <v>333</v>
      </c>
      <c r="H15" s="79" t="s">
        <v>340</v>
      </c>
    </row>
    <row r="16" spans="1:8" ht="21.75" customHeight="1" x14ac:dyDescent="0.2">
      <c r="A16" s="92" t="s">
        <v>395</v>
      </c>
      <c r="B16" s="94" t="s">
        <v>39</v>
      </c>
      <c r="C16" s="78" t="s">
        <v>65</v>
      </c>
      <c r="D16" s="78" t="s">
        <v>66</v>
      </c>
      <c r="E16" s="83">
        <v>773056305</v>
      </c>
      <c r="F16" s="88"/>
      <c r="G16" s="78" t="s">
        <v>322</v>
      </c>
      <c r="H16" s="79" t="s">
        <v>270</v>
      </c>
    </row>
    <row r="17" spans="1:8" ht="21.75" customHeight="1" x14ac:dyDescent="0.2">
      <c r="A17" s="92" t="s">
        <v>395</v>
      </c>
      <c r="B17" s="94" t="s">
        <v>37</v>
      </c>
      <c r="C17" s="78" t="s">
        <v>57</v>
      </c>
      <c r="D17" s="78" t="s">
        <v>58</v>
      </c>
      <c r="E17" s="83">
        <v>723765986</v>
      </c>
      <c r="F17" s="88"/>
      <c r="G17" s="78" t="s">
        <v>266</v>
      </c>
      <c r="H17" s="79" t="s">
        <v>265</v>
      </c>
    </row>
    <row r="18" spans="1:8" ht="21.75" customHeight="1" x14ac:dyDescent="0.2">
      <c r="A18" s="92" t="s">
        <v>395</v>
      </c>
      <c r="B18" s="94" t="s">
        <v>164</v>
      </c>
      <c r="C18" s="78" t="s">
        <v>366</v>
      </c>
      <c r="D18" s="78" t="s">
        <v>367</v>
      </c>
      <c r="E18" s="83">
        <v>775219195</v>
      </c>
      <c r="F18" s="88"/>
      <c r="G18" s="78" t="s">
        <v>258</v>
      </c>
      <c r="H18" s="79" t="s">
        <v>257</v>
      </c>
    </row>
    <row r="19" spans="1:8" ht="21.75" customHeight="1" x14ac:dyDescent="0.2">
      <c r="A19" s="92" t="s">
        <v>395</v>
      </c>
      <c r="B19" s="94" t="s">
        <v>163</v>
      </c>
      <c r="C19" s="78" t="s">
        <v>381</v>
      </c>
      <c r="D19" s="78" t="s">
        <v>382</v>
      </c>
      <c r="E19" s="83">
        <v>725309755</v>
      </c>
      <c r="F19" s="88"/>
      <c r="G19" s="78" t="s">
        <v>383</v>
      </c>
      <c r="H19" s="79" t="s">
        <v>385</v>
      </c>
    </row>
    <row r="20" spans="1:8" ht="21.75" customHeight="1" x14ac:dyDescent="0.2">
      <c r="A20" s="92" t="s">
        <v>395</v>
      </c>
      <c r="B20" s="94" t="s">
        <v>348</v>
      </c>
      <c r="C20" s="78" t="s">
        <v>352</v>
      </c>
      <c r="D20" s="78" t="s">
        <v>123</v>
      </c>
      <c r="E20" s="83">
        <v>728525763</v>
      </c>
      <c r="F20" s="88"/>
      <c r="G20" s="78" t="s">
        <v>290</v>
      </c>
      <c r="H20" s="79" t="s">
        <v>291</v>
      </c>
    </row>
    <row r="21" spans="1:8" ht="21.75" customHeight="1" x14ac:dyDescent="0.2">
      <c r="A21" s="92" t="s">
        <v>395</v>
      </c>
      <c r="B21" s="94" t="s">
        <v>27</v>
      </c>
      <c r="C21" s="78" t="s">
        <v>112</v>
      </c>
      <c r="D21" s="78" t="s">
        <v>113</v>
      </c>
      <c r="E21" s="83">
        <v>777854767</v>
      </c>
      <c r="F21" s="88"/>
      <c r="G21" s="78" t="s">
        <v>295</v>
      </c>
      <c r="H21" s="79" t="s">
        <v>145</v>
      </c>
    </row>
    <row r="22" spans="1:8" ht="21.75" customHeight="1" x14ac:dyDescent="0.2">
      <c r="A22" s="92" t="s">
        <v>395</v>
      </c>
      <c r="B22" s="94" t="s">
        <v>41</v>
      </c>
      <c r="C22" s="78" t="s">
        <v>358</v>
      </c>
      <c r="D22" s="78" t="s">
        <v>118</v>
      </c>
      <c r="E22" s="83">
        <v>732217380</v>
      </c>
      <c r="F22" s="88"/>
      <c r="G22" s="78" t="s">
        <v>359</v>
      </c>
      <c r="H22" s="79" t="s">
        <v>249</v>
      </c>
    </row>
    <row r="23" spans="1:8" ht="21.75" customHeight="1" x14ac:dyDescent="0.2">
      <c r="A23" s="92" t="s">
        <v>395</v>
      </c>
      <c r="B23" s="94" t="s">
        <v>28</v>
      </c>
      <c r="C23" s="78" t="s">
        <v>376</v>
      </c>
      <c r="D23" s="78" t="s">
        <v>377</v>
      </c>
      <c r="E23" s="83">
        <v>776106026</v>
      </c>
      <c r="F23" s="88"/>
      <c r="G23" s="78" t="s">
        <v>378</v>
      </c>
      <c r="H23" s="79" t="s">
        <v>379</v>
      </c>
    </row>
    <row r="24" spans="1:8" ht="21.75" customHeight="1" x14ac:dyDescent="0.2">
      <c r="A24" s="92" t="s">
        <v>395</v>
      </c>
      <c r="B24" s="94" t="s">
        <v>167</v>
      </c>
      <c r="C24" s="78" t="s">
        <v>83</v>
      </c>
      <c r="D24" s="78" t="s">
        <v>84</v>
      </c>
      <c r="E24" s="83">
        <v>602142628</v>
      </c>
      <c r="F24" s="83"/>
      <c r="G24" s="78" t="s">
        <v>338</v>
      </c>
      <c r="H24" s="79" t="s">
        <v>342</v>
      </c>
    </row>
    <row r="25" spans="1:8" ht="21.75" customHeight="1" x14ac:dyDescent="0.2">
      <c r="A25" s="92" t="s">
        <v>395</v>
      </c>
      <c r="B25" s="94" t="s">
        <v>166</v>
      </c>
      <c r="C25" s="78" t="s">
        <v>262</v>
      </c>
      <c r="D25" s="78" t="s">
        <v>62</v>
      </c>
      <c r="E25" s="83">
        <v>603724912</v>
      </c>
      <c r="F25" s="83">
        <v>415212193</v>
      </c>
      <c r="G25" s="78" t="s">
        <v>85</v>
      </c>
      <c r="H25" s="79" t="s">
        <v>320</v>
      </c>
    </row>
    <row r="26" spans="1:8" ht="21.75" customHeight="1" x14ac:dyDescent="0.2">
      <c r="A26" s="92" t="s">
        <v>395</v>
      </c>
      <c r="B26" s="94" t="s">
        <v>38</v>
      </c>
      <c r="C26" s="78" t="s">
        <v>116</v>
      </c>
      <c r="D26" s="78" t="s">
        <v>59</v>
      </c>
      <c r="E26" s="83">
        <v>603501883</v>
      </c>
      <c r="F26" s="88"/>
      <c r="G26" s="78" t="s">
        <v>264</v>
      </c>
      <c r="H26" s="79" t="s">
        <v>263</v>
      </c>
    </row>
    <row r="27" spans="1:8" ht="21.75" customHeight="1" x14ac:dyDescent="0.2">
      <c r="A27" s="92" t="s">
        <v>396</v>
      </c>
      <c r="B27" s="94" t="s">
        <v>393</v>
      </c>
      <c r="C27" s="78" t="s">
        <v>121</v>
      </c>
      <c r="D27" s="78" t="s">
        <v>122</v>
      </c>
      <c r="E27" s="83">
        <v>608968637</v>
      </c>
      <c r="F27" s="83"/>
      <c r="G27" s="78" t="s">
        <v>387</v>
      </c>
      <c r="H27" s="79" t="s">
        <v>388</v>
      </c>
    </row>
    <row r="28" spans="1:8" ht="21.75" customHeight="1" x14ac:dyDescent="0.2">
      <c r="A28" s="92" t="s">
        <v>396</v>
      </c>
      <c r="B28" s="94" t="s">
        <v>32</v>
      </c>
      <c r="C28" s="78" t="s">
        <v>399</v>
      </c>
      <c r="D28" s="78" t="s">
        <v>400</v>
      </c>
      <c r="E28" s="83">
        <v>702210103</v>
      </c>
      <c r="F28" s="88"/>
      <c r="G28" s="78" t="s">
        <v>363</v>
      </c>
      <c r="H28" s="79" t="s">
        <v>365</v>
      </c>
    </row>
    <row r="29" spans="1:8" ht="21.75" customHeight="1" x14ac:dyDescent="0.2">
      <c r="A29" s="92" t="s">
        <v>396</v>
      </c>
      <c r="B29" s="94" t="s">
        <v>175</v>
      </c>
      <c r="C29" s="78" t="s">
        <v>360</v>
      </c>
      <c r="D29" s="78" t="s">
        <v>361</v>
      </c>
      <c r="E29" s="83">
        <v>602410286</v>
      </c>
      <c r="F29" s="83">
        <v>602410286</v>
      </c>
      <c r="G29" s="78" t="s">
        <v>362</v>
      </c>
      <c r="H29" s="79" t="s">
        <v>364</v>
      </c>
    </row>
    <row r="30" spans="1:8" ht="21.75" customHeight="1" x14ac:dyDescent="0.2">
      <c r="A30" s="92" t="s">
        <v>396</v>
      </c>
      <c r="B30" s="94" t="s">
        <v>176</v>
      </c>
      <c r="C30" s="78" t="s">
        <v>323</v>
      </c>
      <c r="D30" s="78" t="s">
        <v>324</v>
      </c>
      <c r="E30" s="83">
        <v>724355363</v>
      </c>
      <c r="F30" s="83"/>
      <c r="G30" s="78" t="s">
        <v>325</v>
      </c>
      <c r="H30" s="79" t="s">
        <v>326</v>
      </c>
    </row>
    <row r="31" spans="1:8" ht="21.75" customHeight="1" x14ac:dyDescent="0.2">
      <c r="A31" s="92" t="s">
        <v>396</v>
      </c>
      <c r="B31" s="94" t="s">
        <v>174</v>
      </c>
      <c r="C31" s="78" t="s">
        <v>335</v>
      </c>
      <c r="D31" s="78" t="s">
        <v>336</v>
      </c>
      <c r="E31" s="83">
        <v>606423681</v>
      </c>
      <c r="F31" s="88"/>
      <c r="G31" s="78" t="s">
        <v>337</v>
      </c>
      <c r="H31" s="79" t="s">
        <v>341</v>
      </c>
    </row>
    <row r="32" spans="1:8" ht="21.75" customHeight="1" x14ac:dyDescent="0.2">
      <c r="A32" s="92" t="s">
        <v>396</v>
      </c>
      <c r="B32" s="94" t="s">
        <v>47</v>
      </c>
      <c r="C32" s="78" t="s">
        <v>344</v>
      </c>
      <c r="D32" s="78" t="s">
        <v>345</v>
      </c>
      <c r="E32" s="83">
        <v>732706436</v>
      </c>
      <c r="F32" s="88"/>
      <c r="G32" s="78" t="s">
        <v>346</v>
      </c>
      <c r="H32" s="79" t="s">
        <v>281</v>
      </c>
    </row>
    <row r="33" spans="1:8" ht="21.75" customHeight="1" x14ac:dyDescent="0.2">
      <c r="A33" s="92" t="s">
        <v>396</v>
      </c>
      <c r="B33" s="94" t="s">
        <v>347</v>
      </c>
      <c r="C33" s="78" t="s">
        <v>350</v>
      </c>
      <c r="D33" s="78" t="s">
        <v>72</v>
      </c>
      <c r="E33" s="83">
        <v>603218268</v>
      </c>
      <c r="F33" s="88"/>
      <c r="G33" s="78" t="s">
        <v>351</v>
      </c>
      <c r="H33" s="79" t="s">
        <v>291</v>
      </c>
    </row>
    <row r="34" spans="1:8" ht="21.75" customHeight="1" x14ac:dyDescent="0.2">
      <c r="A34" s="92" t="s">
        <v>396</v>
      </c>
      <c r="B34" s="94" t="s">
        <v>392</v>
      </c>
      <c r="C34" s="78" t="s">
        <v>90</v>
      </c>
      <c r="D34" s="78" t="s">
        <v>368</v>
      </c>
      <c r="E34" s="83">
        <v>608752346</v>
      </c>
      <c r="F34" s="83">
        <v>608752346</v>
      </c>
      <c r="G34" s="78" t="s">
        <v>369</v>
      </c>
      <c r="H34" s="79" t="s">
        <v>370</v>
      </c>
    </row>
    <row r="35" spans="1:8" ht="21.75" customHeight="1" x14ac:dyDescent="0.2">
      <c r="A35" s="92" t="s">
        <v>396</v>
      </c>
      <c r="B35" s="95" t="s">
        <v>99</v>
      </c>
      <c r="C35" s="89" t="s">
        <v>98</v>
      </c>
      <c r="D35" s="90" t="s">
        <v>368</v>
      </c>
      <c r="E35" s="68">
        <v>724265393</v>
      </c>
      <c r="F35" s="68"/>
      <c r="G35" s="78" t="s">
        <v>369</v>
      </c>
      <c r="H35" s="79" t="s">
        <v>370</v>
      </c>
    </row>
    <row r="36" spans="1:8" ht="21.75" customHeight="1" x14ac:dyDescent="0.2">
      <c r="A36" s="92" t="s">
        <v>396</v>
      </c>
      <c r="B36" s="94" t="s">
        <v>380</v>
      </c>
      <c r="C36" s="78" t="s">
        <v>300</v>
      </c>
      <c r="D36" s="78" t="s">
        <v>106</v>
      </c>
      <c r="E36" s="83">
        <v>725502581</v>
      </c>
      <c r="F36" s="88"/>
      <c r="G36" s="78" t="s">
        <v>301</v>
      </c>
      <c r="H36" s="79" t="s">
        <v>302</v>
      </c>
    </row>
    <row r="37" spans="1:8" ht="21.75" customHeight="1" x14ac:dyDescent="0.2">
      <c r="A37" s="92" t="s">
        <v>396</v>
      </c>
      <c r="B37" s="94" t="s">
        <v>26</v>
      </c>
      <c r="C37" s="78" t="s">
        <v>371</v>
      </c>
      <c r="D37" s="78" t="s">
        <v>120</v>
      </c>
      <c r="E37" s="83">
        <v>731553487</v>
      </c>
      <c r="F37" s="88"/>
      <c r="G37" s="78" t="s">
        <v>372</v>
      </c>
      <c r="H37" s="79" t="s">
        <v>233</v>
      </c>
    </row>
    <row r="38" spans="1:8" ht="21.75" customHeight="1" thickBot="1" x14ac:dyDescent="0.25">
      <c r="A38" s="93" t="s">
        <v>396</v>
      </c>
      <c r="B38" s="96" t="s">
        <v>48</v>
      </c>
      <c r="C38" s="81" t="s">
        <v>373</v>
      </c>
      <c r="D38" s="81" t="s">
        <v>76</v>
      </c>
      <c r="E38" s="84">
        <v>705252436</v>
      </c>
      <c r="F38" s="91"/>
      <c r="G38" s="81" t="s">
        <v>248</v>
      </c>
      <c r="H38" s="82" t="s">
        <v>374</v>
      </c>
    </row>
    <row r="39" spans="1:8" ht="13.5" thickTop="1" x14ac:dyDescent="0.2"/>
  </sheetData>
  <sortState ref="A3:H38">
    <sortCondition ref="A3:A38"/>
    <sortCondition ref="B3:B38"/>
  </sortState>
  <mergeCells count="1">
    <mergeCell ref="A1:H1"/>
  </mergeCells>
  <pageMargins left="0.25" right="0.25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6"/>
  <sheetViews>
    <sheetView zoomScale="80" zoomScaleNormal="80" workbookViewId="0">
      <selection activeCell="J14" sqref="J14"/>
    </sheetView>
  </sheetViews>
  <sheetFormatPr defaultRowHeight="15" x14ac:dyDescent="0.25"/>
  <cols>
    <col min="1" max="1" width="2.85546875" customWidth="1"/>
    <col min="2" max="2" width="27.140625" style="14" customWidth="1"/>
    <col min="3" max="3" width="2.85546875" customWidth="1"/>
    <col min="4" max="4" width="1.7109375" customWidth="1"/>
    <col min="5" max="5" width="2.85546875" customWidth="1"/>
    <col min="6" max="6" width="27.140625" style="13" customWidth="1"/>
    <col min="7" max="8" width="8.7109375" customWidth="1"/>
    <col min="9" max="9" width="1.42578125" customWidth="1"/>
    <col min="10" max="10" width="27.140625" style="14" customWidth="1"/>
    <col min="11" max="11" width="2.85546875" customWidth="1"/>
    <col min="12" max="12" width="1.7109375" customWidth="1"/>
    <col min="13" max="13" width="2.85546875" customWidth="1"/>
    <col min="14" max="14" width="27.140625" style="13" customWidth="1"/>
    <col min="15" max="16" width="8.7109375" customWidth="1"/>
    <col min="17" max="17" width="2.85546875" customWidth="1"/>
  </cols>
  <sheetData>
    <row r="2" spans="2:16" ht="26.25" x14ac:dyDescent="0.4">
      <c r="B2" s="97" t="s">
        <v>192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5" spans="2:16" x14ac:dyDescent="0.25">
      <c r="B5" s="116" t="s">
        <v>135</v>
      </c>
      <c r="C5" s="117"/>
      <c r="D5" s="117"/>
      <c r="E5" s="117"/>
      <c r="F5" s="118"/>
      <c r="G5" s="7" t="s">
        <v>14</v>
      </c>
      <c r="H5" s="7" t="s">
        <v>13</v>
      </c>
      <c r="J5" s="107" t="s">
        <v>226</v>
      </c>
      <c r="K5" s="108"/>
      <c r="L5" s="108"/>
      <c r="M5" s="108"/>
      <c r="N5" s="108"/>
      <c r="O5" s="108"/>
      <c r="P5" s="109"/>
    </row>
    <row r="6" spans="2:16" x14ac:dyDescent="0.25">
      <c r="B6" s="37" t="s">
        <v>40</v>
      </c>
      <c r="C6" s="38" t="s">
        <v>0</v>
      </c>
      <c r="D6" s="39" t="s">
        <v>1</v>
      </c>
      <c r="E6" s="38" t="s">
        <v>3</v>
      </c>
      <c r="F6" s="40" t="s">
        <v>30</v>
      </c>
      <c r="G6" s="42">
        <f>B69</f>
        <v>42672</v>
      </c>
      <c r="H6" s="42">
        <f>F69</f>
        <v>42777</v>
      </c>
      <c r="J6" s="110"/>
      <c r="K6" s="111"/>
      <c r="L6" s="111"/>
      <c r="M6" s="111"/>
      <c r="N6" s="111"/>
      <c r="O6" s="111"/>
      <c r="P6" s="112"/>
    </row>
    <row r="7" spans="2:16" x14ac:dyDescent="0.25">
      <c r="B7" s="37" t="s">
        <v>108</v>
      </c>
      <c r="C7" s="38" t="s">
        <v>5</v>
      </c>
      <c r="D7" s="39" t="s">
        <v>1</v>
      </c>
      <c r="E7" s="38" t="s">
        <v>7</v>
      </c>
      <c r="F7" s="40" t="s">
        <v>186</v>
      </c>
      <c r="G7" s="42">
        <f>B15</f>
        <v>42714</v>
      </c>
      <c r="H7" s="42">
        <f>F15</f>
        <v>42749</v>
      </c>
      <c r="J7" s="110"/>
      <c r="K7" s="111"/>
      <c r="L7" s="111"/>
      <c r="M7" s="111"/>
      <c r="N7" s="111"/>
      <c r="O7" s="111"/>
      <c r="P7" s="112"/>
    </row>
    <row r="8" spans="2:16" x14ac:dyDescent="0.25">
      <c r="B8" s="37" t="s">
        <v>45</v>
      </c>
      <c r="C8" s="38" t="s">
        <v>12</v>
      </c>
      <c r="D8" s="39" t="s">
        <v>1</v>
      </c>
      <c r="E8" s="38" t="s">
        <v>10</v>
      </c>
      <c r="F8" s="40" t="s">
        <v>44</v>
      </c>
      <c r="G8" s="42">
        <f>B24</f>
        <v>42637</v>
      </c>
      <c r="H8" s="42">
        <f>F24</f>
        <v>42763</v>
      </c>
      <c r="J8" s="110"/>
      <c r="K8" s="111"/>
      <c r="L8" s="111"/>
      <c r="M8" s="111"/>
      <c r="N8" s="111"/>
      <c r="O8" s="111"/>
      <c r="P8" s="112"/>
    </row>
    <row r="9" spans="2:16" x14ac:dyDescent="0.25">
      <c r="B9" s="37" t="s">
        <v>190</v>
      </c>
      <c r="C9" s="38" t="s">
        <v>8</v>
      </c>
      <c r="D9" s="39" t="s">
        <v>1</v>
      </c>
      <c r="E9" s="38" t="s">
        <v>6</v>
      </c>
      <c r="F9" s="40" t="s">
        <v>187</v>
      </c>
      <c r="G9" s="42">
        <f>B33</f>
        <v>42658</v>
      </c>
      <c r="H9" s="42">
        <f>F33</f>
        <v>42791</v>
      </c>
      <c r="J9" s="110"/>
      <c r="K9" s="111"/>
      <c r="L9" s="111"/>
      <c r="M9" s="111"/>
      <c r="N9" s="111"/>
      <c r="O9" s="111"/>
      <c r="P9" s="112"/>
    </row>
    <row r="10" spans="2:16" x14ac:dyDescent="0.25">
      <c r="B10" s="37" t="s">
        <v>52</v>
      </c>
      <c r="C10" s="38" t="s">
        <v>4</v>
      </c>
      <c r="D10" s="39" t="s">
        <v>1</v>
      </c>
      <c r="E10" s="38" t="s">
        <v>2</v>
      </c>
      <c r="F10" s="40" t="s">
        <v>188</v>
      </c>
      <c r="G10" s="42">
        <f>B42</f>
        <v>42686</v>
      </c>
      <c r="H10" s="42">
        <f>F42</f>
        <v>42805</v>
      </c>
      <c r="J10" s="110"/>
      <c r="K10" s="111"/>
      <c r="L10" s="111"/>
      <c r="M10" s="111"/>
      <c r="N10" s="111"/>
      <c r="O10" s="111"/>
      <c r="P10" s="112"/>
    </row>
    <row r="11" spans="2:16" x14ac:dyDescent="0.25">
      <c r="B11" s="37" t="s">
        <v>49</v>
      </c>
      <c r="C11" s="38" t="s">
        <v>9</v>
      </c>
      <c r="D11" s="39" t="s">
        <v>1</v>
      </c>
      <c r="E11" s="38" t="s">
        <v>11</v>
      </c>
      <c r="F11" s="40" t="s">
        <v>189</v>
      </c>
      <c r="G11" s="42">
        <f>B51</f>
        <v>42700</v>
      </c>
      <c r="H11" s="42">
        <f>F51</f>
        <v>42819</v>
      </c>
      <c r="J11" s="110"/>
      <c r="K11" s="111"/>
      <c r="L11" s="111"/>
      <c r="M11" s="111"/>
      <c r="N11" s="111"/>
      <c r="O11" s="111"/>
      <c r="P11" s="112"/>
    </row>
    <row r="12" spans="2:16" x14ac:dyDescent="0.25">
      <c r="B12" s="37" t="s">
        <v>35</v>
      </c>
      <c r="C12" s="38" t="s">
        <v>23</v>
      </c>
      <c r="D12" s="39" t="s">
        <v>1</v>
      </c>
      <c r="E12" s="38" t="s">
        <v>22</v>
      </c>
      <c r="F12" s="40" t="s">
        <v>35</v>
      </c>
      <c r="G12" s="43"/>
      <c r="H12" s="43"/>
      <c r="J12" s="110"/>
      <c r="K12" s="111"/>
      <c r="L12" s="111"/>
      <c r="M12" s="111"/>
      <c r="N12" s="111"/>
      <c r="O12" s="111"/>
      <c r="P12" s="112"/>
    </row>
    <row r="13" spans="2:16" x14ac:dyDescent="0.25">
      <c r="B13" s="37" t="s">
        <v>29</v>
      </c>
      <c r="C13" s="38" t="s">
        <v>24</v>
      </c>
      <c r="D13" s="39" t="s">
        <v>1</v>
      </c>
      <c r="E13" s="38" t="s">
        <v>25</v>
      </c>
      <c r="F13" s="40" t="s">
        <v>191</v>
      </c>
      <c r="G13" s="42">
        <f>B60</f>
        <v>42721</v>
      </c>
      <c r="H13" s="42">
        <f>F60</f>
        <v>42833</v>
      </c>
      <c r="J13" s="113"/>
      <c r="K13" s="114"/>
      <c r="L13" s="114"/>
      <c r="M13" s="114"/>
      <c r="N13" s="114"/>
      <c r="O13" s="114"/>
      <c r="P13" s="115"/>
    </row>
    <row r="14" spans="2:16" ht="7.5" customHeight="1" x14ac:dyDescent="0.25"/>
    <row r="15" spans="2:16" x14ac:dyDescent="0.25">
      <c r="B15" s="10">
        <v>42714</v>
      </c>
      <c r="C15" s="17"/>
      <c r="D15" s="18"/>
      <c r="E15" s="17"/>
      <c r="F15" s="8">
        <v>42749</v>
      </c>
      <c r="G15" s="7" t="s">
        <v>14</v>
      </c>
      <c r="H15" s="7" t="s">
        <v>13</v>
      </c>
      <c r="J15" s="10">
        <f>B15+1</f>
        <v>42715</v>
      </c>
      <c r="K15" s="17"/>
      <c r="L15" s="18"/>
      <c r="M15" s="17"/>
      <c r="N15" s="8">
        <f>F15+1</f>
        <v>42750</v>
      </c>
      <c r="O15" s="7" t="s">
        <v>14</v>
      </c>
      <c r="P15" s="7" t="s">
        <v>13</v>
      </c>
    </row>
    <row r="16" spans="2:16" x14ac:dyDescent="0.25">
      <c r="B16" s="16" t="str">
        <f>$B$6</f>
        <v>TJ Spartak Lubenec A</v>
      </c>
      <c r="C16" s="4" t="s">
        <v>0</v>
      </c>
      <c r="D16" s="5" t="s">
        <v>1</v>
      </c>
      <c r="E16" s="4" t="s">
        <v>24</v>
      </c>
      <c r="F16" s="15" t="str">
        <f>B13</f>
        <v>TTC Litvínov B</v>
      </c>
      <c r="G16" s="41">
        <v>0.41666666666666669</v>
      </c>
      <c r="H16" s="2">
        <v>0.66666666666666663</v>
      </c>
      <c r="J16" s="16" t="str">
        <f>$B$6</f>
        <v>TJ Spartak Lubenec A</v>
      </c>
      <c r="K16" s="4" t="s">
        <v>0</v>
      </c>
      <c r="L16" s="5" t="s">
        <v>1</v>
      </c>
      <c r="M16" s="4" t="s">
        <v>25</v>
      </c>
      <c r="N16" s="15" t="str">
        <f>F13</f>
        <v>TJ Sokol Spořice A</v>
      </c>
      <c r="O16" s="2">
        <v>0.41666666666666669</v>
      </c>
      <c r="P16" s="2">
        <v>0.41666666666666669</v>
      </c>
    </row>
    <row r="17" spans="2:16" x14ac:dyDescent="0.25">
      <c r="B17" s="16" t="str">
        <f>$F$6</f>
        <v>KST Most A</v>
      </c>
      <c r="C17" s="4" t="s">
        <v>3</v>
      </c>
      <c r="D17" s="5" t="s">
        <v>1</v>
      </c>
      <c r="E17" s="4" t="s">
        <v>25</v>
      </c>
      <c r="F17" s="15" t="str">
        <f>F13</f>
        <v>TJ Sokol Spořice A</v>
      </c>
      <c r="G17" s="2">
        <v>0.66666666666666663</v>
      </c>
      <c r="H17" s="2">
        <v>0.66666666666666663</v>
      </c>
      <c r="J17" s="16" t="str">
        <f>$F$6</f>
        <v>KST Most A</v>
      </c>
      <c r="K17" s="4" t="s">
        <v>3</v>
      </c>
      <c r="L17" s="5" t="s">
        <v>1</v>
      </c>
      <c r="M17" s="4" t="s">
        <v>24</v>
      </c>
      <c r="N17" s="15" t="str">
        <f>B13</f>
        <v>TTC Litvínov B</v>
      </c>
      <c r="O17" s="2">
        <v>0.41666666666666669</v>
      </c>
      <c r="P17" s="2">
        <v>0.41666666666666669</v>
      </c>
    </row>
    <row r="18" spans="2:16" x14ac:dyDescent="0.25">
      <c r="B18" s="16" t="str">
        <f>$B$7</f>
        <v>TTC Litoměřice C</v>
      </c>
      <c r="C18" s="4" t="s">
        <v>5</v>
      </c>
      <c r="D18" s="5" t="s">
        <v>1</v>
      </c>
      <c r="E18" s="4" t="s">
        <v>7</v>
      </c>
      <c r="F18" s="15" t="str">
        <f>F7</f>
        <v>TJ Sever Žatec B</v>
      </c>
      <c r="G18" s="41">
        <v>0.41666666666666669</v>
      </c>
      <c r="H18" s="2">
        <v>0.66666666666666663</v>
      </c>
      <c r="J18" s="16"/>
      <c r="K18" s="4"/>
      <c r="L18" s="5"/>
      <c r="M18" s="4"/>
      <c r="N18" s="15"/>
      <c r="O18" s="2"/>
      <c r="P18" s="2"/>
    </row>
    <row r="19" spans="2:16" x14ac:dyDescent="0.25">
      <c r="B19" s="16" t="str">
        <f>$B$8</f>
        <v>ASK Lovosice A</v>
      </c>
      <c r="C19" s="4" t="s">
        <v>12</v>
      </c>
      <c r="D19" s="5" t="s">
        <v>1</v>
      </c>
      <c r="E19" s="4" t="s">
        <v>9</v>
      </c>
      <c r="F19" s="15" t="str">
        <f>B11</f>
        <v>Sokol Dobroměřice A</v>
      </c>
      <c r="G19" s="2">
        <v>0.66666666666666663</v>
      </c>
      <c r="H19" s="2">
        <v>0.66666666666666663</v>
      </c>
      <c r="J19" s="16" t="str">
        <f>$B$8</f>
        <v>ASK Lovosice A</v>
      </c>
      <c r="K19" s="4" t="s">
        <v>12</v>
      </c>
      <c r="L19" s="5" t="s">
        <v>1</v>
      </c>
      <c r="M19" s="4" t="s">
        <v>11</v>
      </c>
      <c r="N19" s="15" t="str">
        <f>F11</f>
        <v>TJ Pevato Smolnice A</v>
      </c>
      <c r="O19" s="2">
        <v>0.41666666666666669</v>
      </c>
      <c r="P19" s="2">
        <v>0.41666666666666669</v>
      </c>
    </row>
    <row r="20" spans="2:16" x14ac:dyDescent="0.25">
      <c r="B20" s="16" t="str">
        <f>$F$8</f>
        <v>SKST Děčín B</v>
      </c>
      <c r="C20" s="4" t="s">
        <v>10</v>
      </c>
      <c r="D20" s="5" t="s">
        <v>1</v>
      </c>
      <c r="E20" s="4" t="s">
        <v>11</v>
      </c>
      <c r="F20" s="15" t="str">
        <f>F11</f>
        <v>TJ Pevato Smolnice A</v>
      </c>
      <c r="G20" s="2">
        <v>0.66666666666666663</v>
      </c>
      <c r="H20" s="2">
        <v>0.66666666666666663</v>
      </c>
      <c r="J20" s="16" t="str">
        <f>$F$8</f>
        <v>SKST Děčín B</v>
      </c>
      <c r="K20" s="4" t="s">
        <v>10</v>
      </c>
      <c r="L20" s="5" t="s">
        <v>1</v>
      </c>
      <c r="M20" s="4" t="s">
        <v>9</v>
      </c>
      <c r="N20" s="15" t="str">
        <f>B11</f>
        <v>Sokol Dobroměřice A</v>
      </c>
      <c r="O20" s="2">
        <v>0.41666666666666669</v>
      </c>
      <c r="P20" s="2">
        <v>0.41666666666666669</v>
      </c>
    </row>
    <row r="21" spans="2:16" x14ac:dyDescent="0.25">
      <c r="B21" s="16" t="str">
        <f>$B$9</f>
        <v>KST Jirkov B</v>
      </c>
      <c r="C21" s="4" t="s">
        <v>8</v>
      </c>
      <c r="D21" s="5" t="s">
        <v>1</v>
      </c>
      <c r="E21" s="4" t="s">
        <v>4</v>
      </c>
      <c r="F21" s="15" t="str">
        <f>B10</f>
        <v>SKST Teplice C</v>
      </c>
      <c r="G21" s="2">
        <v>0.66666666666666663</v>
      </c>
      <c r="H21" s="2">
        <v>0.66666666666666663</v>
      </c>
      <c r="J21" s="16" t="str">
        <f>$B$9</f>
        <v>KST Jirkov B</v>
      </c>
      <c r="K21" s="4" t="s">
        <v>8</v>
      </c>
      <c r="L21" s="5" t="s">
        <v>1</v>
      </c>
      <c r="M21" s="4" t="s">
        <v>2</v>
      </c>
      <c r="N21" s="15" t="str">
        <f>F10</f>
        <v>Krupka B</v>
      </c>
      <c r="O21" s="2">
        <v>0.41666666666666669</v>
      </c>
      <c r="P21" s="2">
        <v>0.41666666666666669</v>
      </c>
    </row>
    <row r="22" spans="2:16" x14ac:dyDescent="0.25">
      <c r="B22" s="16" t="str">
        <f>$F$9</f>
        <v>KST Jirkov C</v>
      </c>
      <c r="C22" s="4" t="s">
        <v>6</v>
      </c>
      <c r="D22" s="5" t="s">
        <v>1</v>
      </c>
      <c r="E22" s="4" t="s">
        <v>2</v>
      </c>
      <c r="F22" s="15" t="str">
        <f>F10</f>
        <v>Krupka B</v>
      </c>
      <c r="G22" s="2">
        <v>0.66666666666666663</v>
      </c>
      <c r="H22" s="2">
        <v>0.66666666666666663</v>
      </c>
      <c r="J22" s="16" t="str">
        <f>$F$9</f>
        <v>KST Jirkov C</v>
      </c>
      <c r="K22" s="4" t="s">
        <v>6</v>
      </c>
      <c r="L22" s="5" t="s">
        <v>1</v>
      </c>
      <c r="M22" s="4" t="s">
        <v>4</v>
      </c>
      <c r="N22" s="15" t="str">
        <f>B10</f>
        <v>SKST Teplice C</v>
      </c>
      <c r="O22" s="2">
        <v>0.41666666666666669</v>
      </c>
      <c r="P22" s="2">
        <v>0.41666666666666669</v>
      </c>
    </row>
    <row r="23" spans="2:16" ht="7.5" customHeight="1" x14ac:dyDescent="0.25"/>
    <row r="24" spans="2:16" x14ac:dyDescent="0.25">
      <c r="B24" s="10">
        <v>42637</v>
      </c>
      <c r="C24" s="17"/>
      <c r="D24" s="18"/>
      <c r="E24" s="17"/>
      <c r="F24" s="8">
        <v>42763</v>
      </c>
      <c r="G24" s="7" t="s">
        <v>14</v>
      </c>
      <c r="H24" s="7" t="s">
        <v>13</v>
      </c>
      <c r="J24" s="10">
        <f>B24+1</f>
        <v>42638</v>
      </c>
      <c r="K24" s="17"/>
      <c r="L24" s="18"/>
      <c r="M24" s="17"/>
      <c r="N24" s="8">
        <f>F24+1</f>
        <v>42764</v>
      </c>
      <c r="O24" s="7" t="s">
        <v>14</v>
      </c>
      <c r="P24" s="7" t="s">
        <v>13</v>
      </c>
    </row>
    <row r="25" spans="2:16" x14ac:dyDescent="0.25">
      <c r="B25" s="16" t="str">
        <f>$B$13</f>
        <v>TTC Litvínov B</v>
      </c>
      <c r="C25" s="4" t="s">
        <v>24</v>
      </c>
      <c r="D25" s="5" t="s">
        <v>1</v>
      </c>
      <c r="E25" s="4" t="s">
        <v>4</v>
      </c>
      <c r="F25" s="15" t="str">
        <f>B10</f>
        <v>SKST Teplice C</v>
      </c>
      <c r="G25" s="2">
        <v>0.66666666666666663</v>
      </c>
      <c r="H25" s="2">
        <v>0.66666666666666663</v>
      </c>
      <c r="J25" s="16" t="str">
        <f>$B$13</f>
        <v>TTC Litvínov B</v>
      </c>
      <c r="K25" s="4" t="s">
        <v>24</v>
      </c>
      <c r="L25" s="5" t="s">
        <v>1</v>
      </c>
      <c r="M25" s="4" t="s">
        <v>2</v>
      </c>
      <c r="N25" s="15" t="str">
        <f>F10</f>
        <v>Krupka B</v>
      </c>
      <c r="O25" s="2">
        <v>0.41666666666666669</v>
      </c>
      <c r="P25" s="2">
        <v>0.41666666666666669</v>
      </c>
    </row>
    <row r="26" spans="2:16" x14ac:dyDescent="0.25">
      <c r="B26" s="16" t="str">
        <f>$F$13</f>
        <v>TJ Sokol Spořice A</v>
      </c>
      <c r="C26" s="4" t="s">
        <v>25</v>
      </c>
      <c r="D26" s="5" t="s">
        <v>1</v>
      </c>
      <c r="E26" s="4" t="s">
        <v>2</v>
      </c>
      <c r="F26" s="15" t="str">
        <f>F10</f>
        <v>Krupka B</v>
      </c>
      <c r="G26" s="2">
        <v>0.66666666666666663</v>
      </c>
      <c r="H26" s="2">
        <v>0.66666666666666663</v>
      </c>
      <c r="J26" s="16" t="str">
        <f>$F$13</f>
        <v>TJ Sokol Spořice A</v>
      </c>
      <c r="K26" s="4" t="s">
        <v>25</v>
      </c>
      <c r="L26" s="5" t="s">
        <v>1</v>
      </c>
      <c r="M26" s="4" t="s">
        <v>4</v>
      </c>
      <c r="N26" s="15" t="str">
        <f>B10</f>
        <v>SKST Teplice C</v>
      </c>
      <c r="O26" s="2">
        <v>0.41666666666666669</v>
      </c>
      <c r="P26" s="2">
        <v>0.41666666666666669</v>
      </c>
    </row>
    <row r="27" spans="2:16" x14ac:dyDescent="0.25">
      <c r="B27" s="16" t="str">
        <f>$B$11</f>
        <v>Sokol Dobroměřice A</v>
      </c>
      <c r="C27" s="4" t="s">
        <v>9</v>
      </c>
      <c r="D27" s="5" t="s">
        <v>1</v>
      </c>
      <c r="E27" s="4" t="s">
        <v>8</v>
      </c>
      <c r="F27" s="15" t="str">
        <f>B9</f>
        <v>KST Jirkov B</v>
      </c>
      <c r="G27" s="2">
        <v>0.66666666666666663</v>
      </c>
      <c r="H27" s="2">
        <v>0.66666666666666663</v>
      </c>
      <c r="J27" s="16" t="str">
        <f>$B$11</f>
        <v>Sokol Dobroměřice A</v>
      </c>
      <c r="K27" s="4" t="s">
        <v>9</v>
      </c>
      <c r="L27" s="5" t="s">
        <v>1</v>
      </c>
      <c r="M27" s="4" t="s">
        <v>6</v>
      </c>
      <c r="N27" s="15" t="str">
        <f>F9</f>
        <v>KST Jirkov C</v>
      </c>
      <c r="O27" s="2">
        <v>0.41666666666666669</v>
      </c>
      <c r="P27" s="2">
        <v>0.41666666666666669</v>
      </c>
    </row>
    <row r="28" spans="2:16" x14ac:dyDescent="0.25">
      <c r="B28" s="16" t="str">
        <f>$F$11</f>
        <v>TJ Pevato Smolnice A</v>
      </c>
      <c r="C28" s="4" t="s">
        <v>11</v>
      </c>
      <c r="D28" s="5" t="s">
        <v>1</v>
      </c>
      <c r="E28" s="4" t="s">
        <v>6</v>
      </c>
      <c r="F28" s="15" t="str">
        <f>F9</f>
        <v>KST Jirkov C</v>
      </c>
      <c r="G28" s="2">
        <v>0.66666666666666663</v>
      </c>
      <c r="H28" s="2">
        <v>0.66666666666666663</v>
      </c>
      <c r="J28" s="16" t="str">
        <f>$F$11</f>
        <v>TJ Pevato Smolnice A</v>
      </c>
      <c r="K28" s="4" t="s">
        <v>11</v>
      </c>
      <c r="L28" s="5" t="s">
        <v>1</v>
      </c>
      <c r="M28" s="4" t="s">
        <v>8</v>
      </c>
      <c r="N28" s="15" t="str">
        <f>B9</f>
        <v>KST Jirkov B</v>
      </c>
      <c r="O28" s="2">
        <v>0.41666666666666669</v>
      </c>
      <c r="P28" s="2">
        <v>0.41666666666666669</v>
      </c>
    </row>
    <row r="29" spans="2:16" x14ac:dyDescent="0.25">
      <c r="B29" s="16" t="str">
        <f>B8</f>
        <v>ASK Lovosice A</v>
      </c>
      <c r="C29" s="4" t="s">
        <v>12</v>
      </c>
      <c r="D29" s="5" t="s">
        <v>1</v>
      </c>
      <c r="E29" s="4" t="s">
        <v>10</v>
      </c>
      <c r="F29" s="15" t="str">
        <f>F8</f>
        <v>SKST Děčín B</v>
      </c>
      <c r="G29" s="2">
        <v>0.66666666666666663</v>
      </c>
      <c r="H29" s="2">
        <v>0.66666666666666663</v>
      </c>
      <c r="J29" s="16"/>
      <c r="K29" s="4"/>
      <c r="L29" s="5"/>
      <c r="M29" s="4"/>
      <c r="N29" s="15"/>
      <c r="O29" s="2"/>
      <c r="P29" s="2"/>
    </row>
    <row r="30" spans="2:16" x14ac:dyDescent="0.25">
      <c r="B30" s="16" t="str">
        <f>$B$6</f>
        <v>TJ Spartak Lubenec A</v>
      </c>
      <c r="C30" s="4" t="s">
        <v>0</v>
      </c>
      <c r="D30" s="5" t="s">
        <v>1</v>
      </c>
      <c r="E30" s="4" t="s">
        <v>5</v>
      </c>
      <c r="F30" s="15" t="str">
        <f>B7</f>
        <v>TTC Litoměřice C</v>
      </c>
      <c r="G30" s="41">
        <v>0.41666666666666669</v>
      </c>
      <c r="H30" s="41">
        <v>0.41666666666666669</v>
      </c>
      <c r="J30" s="16" t="str">
        <f>$B$6</f>
        <v>TJ Spartak Lubenec A</v>
      </c>
      <c r="K30" s="4" t="s">
        <v>0</v>
      </c>
      <c r="L30" s="5" t="s">
        <v>1</v>
      </c>
      <c r="M30" s="4" t="s">
        <v>7</v>
      </c>
      <c r="N30" s="15" t="str">
        <f>F7</f>
        <v>TJ Sever Žatec B</v>
      </c>
      <c r="O30" s="2">
        <v>0.41666666666666669</v>
      </c>
      <c r="P30" s="2">
        <v>0.41666666666666669</v>
      </c>
    </row>
    <row r="31" spans="2:16" x14ac:dyDescent="0.25">
      <c r="B31" s="16" t="str">
        <f>$F$6</f>
        <v>KST Most A</v>
      </c>
      <c r="C31" s="4" t="s">
        <v>3</v>
      </c>
      <c r="D31" s="5" t="s">
        <v>1</v>
      </c>
      <c r="E31" s="4" t="s">
        <v>7</v>
      </c>
      <c r="F31" s="15" t="str">
        <f>F7</f>
        <v>TJ Sever Žatec B</v>
      </c>
      <c r="G31" s="2">
        <v>0.66666666666666663</v>
      </c>
      <c r="H31" s="2">
        <v>0.66666666666666663</v>
      </c>
      <c r="J31" s="16" t="str">
        <f>$F$6</f>
        <v>KST Most A</v>
      </c>
      <c r="K31" s="4" t="s">
        <v>3</v>
      </c>
      <c r="L31" s="5" t="s">
        <v>1</v>
      </c>
      <c r="M31" s="4" t="s">
        <v>5</v>
      </c>
      <c r="N31" s="15" t="str">
        <f>B7</f>
        <v>TTC Litoměřice C</v>
      </c>
      <c r="O31" s="2">
        <v>0.41666666666666669</v>
      </c>
      <c r="P31" s="41">
        <v>0.58333333333333337</v>
      </c>
    </row>
    <row r="32" spans="2:16" ht="7.5" customHeight="1" x14ac:dyDescent="0.25"/>
    <row r="33" spans="2:16" x14ac:dyDescent="0.25">
      <c r="B33" s="10">
        <v>42658</v>
      </c>
      <c r="C33" s="17"/>
      <c r="D33" s="18"/>
      <c r="E33" s="17"/>
      <c r="F33" s="8">
        <v>42791</v>
      </c>
      <c r="G33" s="7" t="s">
        <v>14</v>
      </c>
      <c r="H33" s="7" t="s">
        <v>13</v>
      </c>
      <c r="J33" s="10">
        <f>B33+1</f>
        <v>42659</v>
      </c>
      <c r="K33" s="17"/>
      <c r="L33" s="18"/>
      <c r="M33" s="17"/>
      <c r="N33" s="8">
        <f>F33+1</f>
        <v>42792</v>
      </c>
      <c r="O33" s="7" t="s">
        <v>14</v>
      </c>
      <c r="P33" s="7" t="s">
        <v>13</v>
      </c>
    </row>
    <row r="34" spans="2:16" x14ac:dyDescent="0.25">
      <c r="B34" s="16" t="str">
        <f>$B$7</f>
        <v>TTC Litoměřice C</v>
      </c>
      <c r="C34" s="4" t="s">
        <v>5</v>
      </c>
      <c r="D34" s="5" t="s">
        <v>1</v>
      </c>
      <c r="E34" s="4" t="s">
        <v>24</v>
      </c>
      <c r="F34" s="15" t="str">
        <f>B13</f>
        <v>TTC Litvínov B</v>
      </c>
      <c r="G34" s="41">
        <v>0.41666666666666669</v>
      </c>
      <c r="H34" s="2">
        <v>0.66666666666666663</v>
      </c>
      <c r="J34" s="16" t="str">
        <f>$B$7</f>
        <v>TTC Litoměřice C</v>
      </c>
      <c r="K34" s="4" t="s">
        <v>5</v>
      </c>
      <c r="L34" s="5" t="s">
        <v>1</v>
      </c>
      <c r="M34" s="4" t="s">
        <v>25</v>
      </c>
      <c r="N34" s="15" t="str">
        <f>F13</f>
        <v>TJ Sokol Spořice A</v>
      </c>
      <c r="O34" s="41">
        <v>0.58333333333333337</v>
      </c>
      <c r="P34" s="2">
        <v>0.41666666666666669</v>
      </c>
    </row>
    <row r="35" spans="2:16" x14ac:dyDescent="0.25">
      <c r="B35" s="16" t="str">
        <f>$F$7</f>
        <v>TJ Sever Žatec B</v>
      </c>
      <c r="C35" s="4" t="s">
        <v>7</v>
      </c>
      <c r="D35" s="5" t="s">
        <v>1</v>
      </c>
      <c r="E35" s="4" t="s">
        <v>25</v>
      </c>
      <c r="F35" s="15" t="str">
        <f>F13</f>
        <v>TJ Sokol Spořice A</v>
      </c>
      <c r="G35" s="2">
        <v>0.66666666666666663</v>
      </c>
      <c r="H35" s="2">
        <v>0.66666666666666663</v>
      </c>
      <c r="J35" s="16" t="str">
        <f>$F$7</f>
        <v>TJ Sever Žatec B</v>
      </c>
      <c r="K35" s="4" t="s">
        <v>7</v>
      </c>
      <c r="L35" s="5" t="s">
        <v>1</v>
      </c>
      <c r="M35" s="4" t="s">
        <v>24</v>
      </c>
      <c r="N35" s="15" t="str">
        <f>B13</f>
        <v>TTC Litvínov B</v>
      </c>
      <c r="O35" s="2">
        <v>0.41666666666666669</v>
      </c>
      <c r="P35" s="2">
        <v>0.41666666666666669</v>
      </c>
    </row>
    <row r="36" spans="2:16" x14ac:dyDescent="0.25">
      <c r="B36" s="16" t="str">
        <f>$B$8</f>
        <v>ASK Lovosice A</v>
      </c>
      <c r="C36" s="4" t="s">
        <v>12</v>
      </c>
      <c r="D36" s="5" t="s">
        <v>1</v>
      </c>
      <c r="E36" s="4" t="s">
        <v>0</v>
      </c>
      <c r="F36" s="15" t="str">
        <f>B6</f>
        <v>TJ Spartak Lubenec A</v>
      </c>
      <c r="G36" s="2">
        <v>0.66666666666666663</v>
      </c>
      <c r="H36" s="41">
        <v>0.41666666666666669</v>
      </c>
      <c r="J36" s="16" t="str">
        <f>$B$8</f>
        <v>ASK Lovosice A</v>
      </c>
      <c r="K36" s="4" t="s">
        <v>12</v>
      </c>
      <c r="L36" s="5" t="s">
        <v>1</v>
      </c>
      <c r="M36" s="4" t="s">
        <v>3</v>
      </c>
      <c r="N36" s="15" t="str">
        <f>F6</f>
        <v>KST Most A</v>
      </c>
      <c r="O36" s="2">
        <v>0.41666666666666669</v>
      </c>
      <c r="P36" s="2">
        <v>0.41666666666666669</v>
      </c>
    </row>
    <row r="37" spans="2:16" x14ac:dyDescent="0.25">
      <c r="B37" s="16" t="str">
        <f>$F$8</f>
        <v>SKST Děčín B</v>
      </c>
      <c r="C37" s="4" t="s">
        <v>10</v>
      </c>
      <c r="D37" s="5" t="s">
        <v>1</v>
      </c>
      <c r="E37" s="4" t="s">
        <v>3</v>
      </c>
      <c r="F37" s="15" t="str">
        <f>F6</f>
        <v>KST Most A</v>
      </c>
      <c r="G37" s="2">
        <v>0.66666666666666663</v>
      </c>
      <c r="H37" s="2">
        <v>0.66666666666666663</v>
      </c>
      <c r="J37" s="16" t="str">
        <f>$F$8</f>
        <v>SKST Děčín B</v>
      </c>
      <c r="K37" s="4" t="s">
        <v>10</v>
      </c>
      <c r="L37" s="5" t="s">
        <v>1</v>
      </c>
      <c r="M37" s="4" t="s">
        <v>0</v>
      </c>
      <c r="N37" s="15" t="str">
        <f>B6</f>
        <v>TJ Spartak Lubenec A</v>
      </c>
      <c r="O37" s="2">
        <v>0.41666666666666669</v>
      </c>
      <c r="P37" s="2">
        <v>0.41666666666666669</v>
      </c>
    </row>
    <row r="38" spans="2:16" x14ac:dyDescent="0.25">
      <c r="B38" s="16" t="str">
        <f>$B$9</f>
        <v>KST Jirkov B</v>
      </c>
      <c r="C38" s="4" t="s">
        <v>8</v>
      </c>
      <c r="D38" s="5" t="s">
        <v>1</v>
      </c>
      <c r="E38" s="4" t="s">
        <v>6</v>
      </c>
      <c r="F38" s="15" t="str">
        <f>F9</f>
        <v>KST Jirkov C</v>
      </c>
      <c r="G38" s="2">
        <v>0.66666666666666663</v>
      </c>
      <c r="H38" s="2">
        <v>0.66666666666666663</v>
      </c>
      <c r="J38" s="16"/>
      <c r="K38" s="4"/>
      <c r="L38" s="5"/>
      <c r="M38" s="4"/>
      <c r="N38" s="15"/>
      <c r="O38" s="2"/>
      <c r="P38" s="2"/>
    </row>
    <row r="39" spans="2:16" x14ac:dyDescent="0.25">
      <c r="B39" s="16" t="str">
        <f>$B$10</f>
        <v>SKST Teplice C</v>
      </c>
      <c r="C39" s="4" t="s">
        <v>4</v>
      </c>
      <c r="D39" s="5" t="s">
        <v>1</v>
      </c>
      <c r="E39" s="4" t="s">
        <v>9</v>
      </c>
      <c r="F39" s="15" t="str">
        <f>B11</f>
        <v>Sokol Dobroměřice A</v>
      </c>
      <c r="G39" s="2">
        <v>0.66666666666666663</v>
      </c>
      <c r="H39" s="2">
        <v>0.66666666666666663</v>
      </c>
      <c r="J39" s="16" t="str">
        <f>$B$10</f>
        <v>SKST Teplice C</v>
      </c>
      <c r="K39" s="4" t="s">
        <v>4</v>
      </c>
      <c r="L39" s="5" t="s">
        <v>1</v>
      </c>
      <c r="M39" s="4" t="s">
        <v>11</v>
      </c>
      <c r="N39" s="15" t="str">
        <f>F11</f>
        <v>TJ Pevato Smolnice A</v>
      </c>
      <c r="O39" s="2">
        <v>0.41666666666666669</v>
      </c>
      <c r="P39" s="2">
        <v>0.41666666666666669</v>
      </c>
    </row>
    <row r="40" spans="2:16" x14ac:dyDescent="0.25">
      <c r="B40" s="16" t="str">
        <f>$F$10</f>
        <v>Krupka B</v>
      </c>
      <c r="C40" s="4" t="s">
        <v>2</v>
      </c>
      <c r="D40" s="5" t="s">
        <v>1</v>
      </c>
      <c r="E40" s="4" t="s">
        <v>11</v>
      </c>
      <c r="F40" s="15" t="str">
        <f>F11</f>
        <v>TJ Pevato Smolnice A</v>
      </c>
      <c r="G40" s="2">
        <v>0.66666666666666663</v>
      </c>
      <c r="H40" s="2">
        <v>0.66666666666666663</v>
      </c>
      <c r="J40" s="16" t="str">
        <f>$F$10</f>
        <v>Krupka B</v>
      </c>
      <c r="K40" s="4" t="s">
        <v>2</v>
      </c>
      <c r="L40" s="5" t="s">
        <v>1</v>
      </c>
      <c r="M40" s="4" t="s">
        <v>9</v>
      </c>
      <c r="N40" s="15" t="str">
        <f>B11</f>
        <v>Sokol Dobroměřice A</v>
      </c>
      <c r="O40" s="2">
        <v>0.41666666666666669</v>
      </c>
      <c r="P40" s="2">
        <v>0.41666666666666669</v>
      </c>
    </row>
    <row r="41" spans="2:16" ht="7.5" customHeight="1" x14ac:dyDescent="0.25"/>
    <row r="42" spans="2:16" x14ac:dyDescent="0.25">
      <c r="B42" s="10">
        <v>42686</v>
      </c>
      <c r="C42" s="17"/>
      <c r="D42" s="18"/>
      <c r="E42" s="17"/>
      <c r="F42" s="8">
        <v>42805</v>
      </c>
      <c r="G42" s="7" t="s">
        <v>14</v>
      </c>
      <c r="H42" s="7" t="s">
        <v>13</v>
      </c>
      <c r="J42" s="10">
        <f>B42+1</f>
        <v>42687</v>
      </c>
      <c r="K42" s="17"/>
      <c r="L42" s="18"/>
      <c r="M42" s="17"/>
      <c r="N42" s="8">
        <f>F42+1</f>
        <v>42806</v>
      </c>
      <c r="O42" s="7" t="s">
        <v>14</v>
      </c>
      <c r="P42" s="7" t="s">
        <v>13</v>
      </c>
    </row>
    <row r="43" spans="2:16" x14ac:dyDescent="0.25">
      <c r="B43" s="16" t="str">
        <f>$B$13</f>
        <v>TTC Litvínov B</v>
      </c>
      <c r="C43" s="4" t="s">
        <v>24</v>
      </c>
      <c r="D43" s="5" t="s">
        <v>1</v>
      </c>
      <c r="E43" s="4" t="s">
        <v>9</v>
      </c>
      <c r="F43" s="15" t="str">
        <f>B11</f>
        <v>Sokol Dobroměřice A</v>
      </c>
      <c r="G43" s="2">
        <v>0.66666666666666663</v>
      </c>
      <c r="H43" s="2">
        <v>0.66666666666666663</v>
      </c>
      <c r="J43" s="16" t="str">
        <f>$B$13</f>
        <v>TTC Litvínov B</v>
      </c>
      <c r="K43" s="4" t="s">
        <v>24</v>
      </c>
      <c r="L43" s="5" t="s">
        <v>1</v>
      </c>
      <c r="M43" s="4" t="s">
        <v>11</v>
      </c>
      <c r="N43" s="15" t="str">
        <f>F11</f>
        <v>TJ Pevato Smolnice A</v>
      </c>
      <c r="O43" s="2">
        <v>0.41666666666666669</v>
      </c>
      <c r="P43" s="2">
        <v>0.41666666666666669</v>
      </c>
    </row>
    <row r="44" spans="2:16" x14ac:dyDescent="0.25">
      <c r="B44" s="16" t="str">
        <f>$F$13</f>
        <v>TJ Sokol Spořice A</v>
      </c>
      <c r="C44" s="4" t="s">
        <v>25</v>
      </c>
      <c r="D44" s="5" t="s">
        <v>1</v>
      </c>
      <c r="E44" s="4" t="s">
        <v>11</v>
      </c>
      <c r="F44" s="15" t="str">
        <f>F11</f>
        <v>TJ Pevato Smolnice A</v>
      </c>
      <c r="G44" s="2">
        <v>0.66666666666666663</v>
      </c>
      <c r="H44" s="2">
        <v>0.66666666666666663</v>
      </c>
      <c r="J44" s="16" t="str">
        <f>$F$13</f>
        <v>TJ Sokol Spořice A</v>
      </c>
      <c r="K44" s="4" t="s">
        <v>25</v>
      </c>
      <c r="L44" s="5" t="s">
        <v>1</v>
      </c>
      <c r="M44" s="4" t="s">
        <v>9</v>
      </c>
      <c r="N44" s="15" t="str">
        <f>B11</f>
        <v>Sokol Dobroměřice A</v>
      </c>
      <c r="O44" s="2">
        <v>0.41666666666666669</v>
      </c>
      <c r="P44" s="2">
        <v>0.41666666666666669</v>
      </c>
    </row>
    <row r="45" spans="2:16" x14ac:dyDescent="0.25">
      <c r="B45" s="16" t="str">
        <f>B10</f>
        <v>SKST Teplice C</v>
      </c>
      <c r="C45" s="4" t="s">
        <v>4</v>
      </c>
      <c r="D45" s="5" t="s">
        <v>1</v>
      </c>
      <c r="E45" s="4" t="s">
        <v>2</v>
      </c>
      <c r="F45" s="15" t="str">
        <f>F10</f>
        <v>Krupka B</v>
      </c>
      <c r="G45" s="2">
        <v>0.66666666666666663</v>
      </c>
      <c r="H45" s="2">
        <v>0.66666666666666663</v>
      </c>
      <c r="J45" s="16"/>
      <c r="K45" s="4"/>
      <c r="L45" s="5"/>
      <c r="M45" s="4"/>
      <c r="N45" s="15"/>
      <c r="O45" s="2"/>
      <c r="P45" s="2"/>
    </row>
    <row r="46" spans="2:16" x14ac:dyDescent="0.25">
      <c r="B46" s="16" t="str">
        <f>$B$6</f>
        <v>TJ Spartak Lubenec A</v>
      </c>
      <c r="C46" s="4" t="s">
        <v>0</v>
      </c>
      <c r="D46" s="5" t="s">
        <v>1</v>
      </c>
      <c r="E46" s="4" t="s">
        <v>8</v>
      </c>
      <c r="F46" s="15" t="str">
        <f>B9</f>
        <v>KST Jirkov B</v>
      </c>
      <c r="G46" s="41">
        <v>0.41666666666666669</v>
      </c>
      <c r="H46" s="2">
        <v>0.66666666666666663</v>
      </c>
      <c r="J46" s="16" t="str">
        <f>$B$6</f>
        <v>TJ Spartak Lubenec A</v>
      </c>
      <c r="K46" s="4" t="s">
        <v>0</v>
      </c>
      <c r="L46" s="5" t="s">
        <v>1</v>
      </c>
      <c r="M46" s="4" t="s">
        <v>6</v>
      </c>
      <c r="N46" s="15" t="str">
        <f>F9</f>
        <v>KST Jirkov C</v>
      </c>
      <c r="O46" s="2">
        <v>0.41666666666666669</v>
      </c>
      <c r="P46" s="2">
        <v>0.41666666666666669</v>
      </c>
    </row>
    <row r="47" spans="2:16" x14ac:dyDescent="0.25">
      <c r="B47" s="16" t="str">
        <f>$F$6</f>
        <v>KST Most A</v>
      </c>
      <c r="C47" s="4" t="s">
        <v>3</v>
      </c>
      <c r="D47" s="5" t="s">
        <v>1</v>
      </c>
      <c r="E47" s="4" t="s">
        <v>6</v>
      </c>
      <c r="F47" s="15" t="str">
        <f>F9</f>
        <v>KST Jirkov C</v>
      </c>
      <c r="G47" s="2">
        <v>0.66666666666666663</v>
      </c>
      <c r="H47" s="2">
        <v>0.66666666666666663</v>
      </c>
      <c r="J47" s="16" t="str">
        <f>$F$6</f>
        <v>KST Most A</v>
      </c>
      <c r="K47" s="4" t="s">
        <v>3</v>
      </c>
      <c r="L47" s="5" t="s">
        <v>1</v>
      </c>
      <c r="M47" s="4" t="s">
        <v>8</v>
      </c>
      <c r="N47" s="15" t="str">
        <f>B9</f>
        <v>KST Jirkov B</v>
      </c>
      <c r="O47" s="2">
        <v>0.41666666666666669</v>
      </c>
      <c r="P47" s="2">
        <v>0.41666666666666669</v>
      </c>
    </row>
    <row r="48" spans="2:16" x14ac:dyDescent="0.25">
      <c r="B48" s="16" t="str">
        <f>$B$7</f>
        <v>TTC Litoměřice C</v>
      </c>
      <c r="C48" s="4" t="s">
        <v>5</v>
      </c>
      <c r="D48" s="5" t="s">
        <v>1</v>
      </c>
      <c r="E48" s="4" t="s">
        <v>12</v>
      </c>
      <c r="F48" s="15" t="str">
        <f>B8</f>
        <v>ASK Lovosice A</v>
      </c>
      <c r="G48" s="41">
        <v>0.41666666666666669</v>
      </c>
      <c r="H48" s="2">
        <v>0.66666666666666663</v>
      </c>
      <c r="J48" s="16" t="str">
        <f>$B$7</f>
        <v>TTC Litoměřice C</v>
      </c>
      <c r="K48" s="4" t="s">
        <v>5</v>
      </c>
      <c r="L48" s="5" t="s">
        <v>1</v>
      </c>
      <c r="M48" s="4" t="s">
        <v>10</v>
      </c>
      <c r="N48" s="15" t="str">
        <f>F8</f>
        <v>SKST Děčín B</v>
      </c>
      <c r="O48" s="41">
        <v>0.58333333333333337</v>
      </c>
      <c r="P48" s="2">
        <v>0.41666666666666669</v>
      </c>
    </row>
    <row r="49" spans="2:16" x14ac:dyDescent="0.25">
      <c r="B49" s="16" t="str">
        <f>$F$7</f>
        <v>TJ Sever Žatec B</v>
      </c>
      <c r="C49" s="4" t="s">
        <v>7</v>
      </c>
      <c r="D49" s="5" t="s">
        <v>1</v>
      </c>
      <c r="E49" s="4" t="s">
        <v>10</v>
      </c>
      <c r="F49" s="15" t="str">
        <f>F8</f>
        <v>SKST Děčín B</v>
      </c>
      <c r="G49" s="2">
        <v>0.66666666666666663</v>
      </c>
      <c r="H49" s="2">
        <v>0.66666666666666663</v>
      </c>
      <c r="J49" s="16" t="str">
        <f>$F$7</f>
        <v>TJ Sever Žatec B</v>
      </c>
      <c r="K49" s="4" t="s">
        <v>7</v>
      </c>
      <c r="L49" s="5" t="s">
        <v>1</v>
      </c>
      <c r="M49" s="4" t="s">
        <v>12</v>
      </c>
      <c r="N49" s="15" t="str">
        <f>B8</f>
        <v>ASK Lovosice A</v>
      </c>
      <c r="O49" s="2">
        <v>0.41666666666666669</v>
      </c>
      <c r="P49" s="2">
        <v>0.41666666666666669</v>
      </c>
    </row>
    <row r="50" spans="2:16" ht="7.5" customHeight="1" x14ac:dyDescent="0.25"/>
    <row r="51" spans="2:16" x14ac:dyDescent="0.25">
      <c r="B51" s="10">
        <v>42700</v>
      </c>
      <c r="C51" s="17"/>
      <c r="D51" s="18"/>
      <c r="E51" s="17"/>
      <c r="F51" s="8">
        <v>42819</v>
      </c>
      <c r="G51" s="7" t="s">
        <v>14</v>
      </c>
      <c r="H51" s="7" t="s">
        <v>13</v>
      </c>
      <c r="J51" s="10">
        <f>B51+1</f>
        <v>42701</v>
      </c>
      <c r="K51" s="17"/>
      <c r="L51" s="18"/>
      <c r="M51" s="17"/>
      <c r="N51" s="8">
        <f>F51+1</f>
        <v>42820</v>
      </c>
      <c r="O51" s="7" t="s">
        <v>14</v>
      </c>
      <c r="P51" s="7" t="s">
        <v>13</v>
      </c>
    </row>
    <row r="52" spans="2:16" x14ac:dyDescent="0.25">
      <c r="B52" s="22" t="str">
        <f>$B$8</f>
        <v>ASK Lovosice A</v>
      </c>
      <c r="C52" s="20" t="s">
        <v>12</v>
      </c>
      <c r="D52" s="21" t="s">
        <v>1</v>
      </c>
      <c r="E52" s="20" t="s">
        <v>24</v>
      </c>
      <c r="F52" s="19" t="str">
        <f>B13</f>
        <v>TTC Litvínov B</v>
      </c>
      <c r="G52" s="2">
        <v>0.66666666666666663</v>
      </c>
      <c r="H52" s="2">
        <v>0.66666666666666663</v>
      </c>
      <c r="J52" s="16" t="str">
        <f>$B$8</f>
        <v>ASK Lovosice A</v>
      </c>
      <c r="K52" s="4" t="s">
        <v>12</v>
      </c>
      <c r="L52" s="5" t="s">
        <v>1</v>
      </c>
      <c r="M52" s="4" t="s">
        <v>25</v>
      </c>
      <c r="N52" s="15" t="str">
        <f>F13</f>
        <v>TJ Sokol Spořice A</v>
      </c>
      <c r="O52" s="2">
        <v>0.41666666666666669</v>
      </c>
      <c r="P52" s="2">
        <v>0.41666666666666669</v>
      </c>
    </row>
    <row r="53" spans="2:16" x14ac:dyDescent="0.25">
      <c r="B53" s="16" t="str">
        <f>$F$8</f>
        <v>SKST Děčín B</v>
      </c>
      <c r="C53" s="4" t="s">
        <v>10</v>
      </c>
      <c r="D53" s="5" t="s">
        <v>1</v>
      </c>
      <c r="E53" s="4" t="s">
        <v>25</v>
      </c>
      <c r="F53" s="15" t="str">
        <f>F13</f>
        <v>TJ Sokol Spořice A</v>
      </c>
      <c r="G53" s="2">
        <v>0.66666666666666663</v>
      </c>
      <c r="H53" s="2">
        <v>0.66666666666666663</v>
      </c>
      <c r="J53" s="16" t="str">
        <f>$F$8</f>
        <v>SKST Děčín B</v>
      </c>
      <c r="K53" s="4" t="s">
        <v>10</v>
      </c>
      <c r="L53" s="5" t="s">
        <v>1</v>
      </c>
      <c r="M53" s="4" t="s">
        <v>24</v>
      </c>
      <c r="N53" s="15" t="str">
        <f>B13</f>
        <v>TTC Litvínov B</v>
      </c>
      <c r="O53" s="2">
        <v>0.41666666666666669</v>
      </c>
      <c r="P53" s="2">
        <v>0.41666666666666669</v>
      </c>
    </row>
    <row r="54" spans="2:16" x14ac:dyDescent="0.25">
      <c r="B54" s="16" t="str">
        <f>$B$9</f>
        <v>KST Jirkov B</v>
      </c>
      <c r="C54" s="4" t="s">
        <v>8</v>
      </c>
      <c r="D54" s="5" t="s">
        <v>1</v>
      </c>
      <c r="E54" s="4" t="s">
        <v>5</v>
      </c>
      <c r="F54" s="15" t="str">
        <f>B7</f>
        <v>TTC Litoměřice C</v>
      </c>
      <c r="G54" s="2">
        <v>0.66666666666666663</v>
      </c>
      <c r="H54" s="41">
        <v>0.41666666666666669</v>
      </c>
      <c r="J54" s="16" t="str">
        <f>$B$9</f>
        <v>KST Jirkov B</v>
      </c>
      <c r="K54" s="4" t="s">
        <v>8</v>
      </c>
      <c r="L54" s="5" t="s">
        <v>1</v>
      </c>
      <c r="M54" s="4" t="s">
        <v>7</v>
      </c>
      <c r="N54" s="15" t="str">
        <f>F7</f>
        <v>TJ Sever Žatec B</v>
      </c>
      <c r="O54" s="2">
        <v>0.41666666666666669</v>
      </c>
      <c r="P54" s="2">
        <v>0.41666666666666669</v>
      </c>
    </row>
    <row r="55" spans="2:16" x14ac:dyDescent="0.25">
      <c r="B55" s="16" t="str">
        <f>$F$9</f>
        <v>KST Jirkov C</v>
      </c>
      <c r="C55" s="4" t="s">
        <v>6</v>
      </c>
      <c r="D55" s="5" t="s">
        <v>1</v>
      </c>
      <c r="E55" s="4" t="s">
        <v>7</v>
      </c>
      <c r="F55" s="15" t="str">
        <f>F7</f>
        <v>TJ Sever Žatec B</v>
      </c>
      <c r="G55" s="2">
        <v>0.66666666666666663</v>
      </c>
      <c r="H55" s="2">
        <v>0.66666666666666663</v>
      </c>
      <c r="J55" s="16" t="str">
        <f>$F$9</f>
        <v>KST Jirkov C</v>
      </c>
      <c r="K55" s="4" t="s">
        <v>6</v>
      </c>
      <c r="L55" s="5" t="s">
        <v>1</v>
      </c>
      <c r="M55" s="4" t="s">
        <v>5</v>
      </c>
      <c r="N55" s="15" t="str">
        <f>B7</f>
        <v>TTC Litoměřice C</v>
      </c>
      <c r="O55" s="2">
        <v>0.41666666666666669</v>
      </c>
      <c r="P55" s="41">
        <v>0.58333333333333337</v>
      </c>
    </row>
    <row r="56" spans="2:16" x14ac:dyDescent="0.25">
      <c r="B56" s="16" t="str">
        <f>$B$10</f>
        <v>SKST Teplice C</v>
      </c>
      <c r="C56" s="4" t="s">
        <v>4</v>
      </c>
      <c r="D56" s="5" t="s">
        <v>1</v>
      </c>
      <c r="E56" s="4" t="s">
        <v>0</v>
      </c>
      <c r="F56" s="15" t="str">
        <f>B6</f>
        <v>TJ Spartak Lubenec A</v>
      </c>
      <c r="G56" s="2">
        <v>0.66666666666666663</v>
      </c>
      <c r="H56" s="41">
        <v>0.41666666666666669</v>
      </c>
      <c r="J56" s="16" t="str">
        <f>$B$10</f>
        <v>SKST Teplice C</v>
      </c>
      <c r="K56" s="4" t="s">
        <v>4</v>
      </c>
      <c r="L56" s="5" t="s">
        <v>1</v>
      </c>
      <c r="M56" s="4" t="s">
        <v>3</v>
      </c>
      <c r="N56" s="15" t="str">
        <f>F6</f>
        <v>KST Most A</v>
      </c>
      <c r="O56" s="2">
        <v>0.41666666666666669</v>
      </c>
      <c r="P56" s="2">
        <v>0.41666666666666669</v>
      </c>
    </row>
    <row r="57" spans="2:16" x14ac:dyDescent="0.25">
      <c r="B57" s="16" t="str">
        <f>$F$10</f>
        <v>Krupka B</v>
      </c>
      <c r="C57" s="4" t="s">
        <v>2</v>
      </c>
      <c r="D57" s="5" t="s">
        <v>1</v>
      </c>
      <c r="E57" s="4" t="s">
        <v>3</v>
      </c>
      <c r="F57" s="15" t="str">
        <f>F6</f>
        <v>KST Most A</v>
      </c>
      <c r="G57" s="2">
        <v>0.66666666666666663</v>
      </c>
      <c r="H57" s="2">
        <v>0.66666666666666663</v>
      </c>
      <c r="J57" s="16" t="str">
        <f>$F$10</f>
        <v>Krupka B</v>
      </c>
      <c r="K57" s="4" t="s">
        <v>2</v>
      </c>
      <c r="L57" s="5" t="s">
        <v>1</v>
      </c>
      <c r="M57" s="4" t="s">
        <v>0</v>
      </c>
      <c r="N57" s="15" t="str">
        <f>B6</f>
        <v>TJ Spartak Lubenec A</v>
      </c>
      <c r="O57" s="2">
        <v>0.41666666666666669</v>
      </c>
      <c r="P57" s="2">
        <v>0.41666666666666669</v>
      </c>
    </row>
    <row r="58" spans="2:16" x14ac:dyDescent="0.25">
      <c r="B58" s="16" t="str">
        <f>$B$11</f>
        <v>Sokol Dobroměřice A</v>
      </c>
      <c r="C58" s="4" t="s">
        <v>9</v>
      </c>
      <c r="D58" s="5" t="s">
        <v>1</v>
      </c>
      <c r="E58" s="4" t="s">
        <v>11</v>
      </c>
      <c r="F58" s="15" t="str">
        <f>F11</f>
        <v>TJ Pevato Smolnice A</v>
      </c>
      <c r="G58" s="2">
        <v>0.66666666666666663</v>
      </c>
      <c r="H58" s="2">
        <v>0.66666666666666663</v>
      </c>
      <c r="J58" s="16"/>
      <c r="K58" s="4"/>
      <c r="L58" s="5"/>
      <c r="M58" s="4"/>
      <c r="N58" s="15"/>
      <c r="O58" s="2"/>
      <c r="P58" s="2"/>
    </row>
    <row r="59" spans="2:16" ht="7.5" customHeight="1" x14ac:dyDescent="0.25"/>
    <row r="60" spans="2:16" x14ac:dyDescent="0.25">
      <c r="B60" s="10">
        <v>42721</v>
      </c>
      <c r="C60" s="17"/>
      <c r="D60" s="18"/>
      <c r="E60" s="17"/>
      <c r="F60" s="8">
        <v>42833</v>
      </c>
      <c r="G60" s="7" t="s">
        <v>14</v>
      </c>
      <c r="H60" s="7" t="s">
        <v>13</v>
      </c>
      <c r="J60" s="10">
        <f>B60+1</f>
        <v>42722</v>
      </c>
      <c r="K60" s="17"/>
      <c r="L60" s="18"/>
      <c r="M60" s="17"/>
      <c r="N60" s="8">
        <f>F60+1</f>
        <v>42834</v>
      </c>
      <c r="O60" s="7" t="s">
        <v>14</v>
      </c>
      <c r="P60" s="7" t="s">
        <v>13</v>
      </c>
    </row>
    <row r="61" spans="2:16" x14ac:dyDescent="0.25">
      <c r="B61" s="16" t="str">
        <f>$B$13</f>
        <v>TTC Litvínov B</v>
      </c>
      <c r="C61" s="4" t="s">
        <v>24</v>
      </c>
      <c r="D61" s="5" t="s">
        <v>1</v>
      </c>
      <c r="E61" s="4" t="s">
        <v>25</v>
      </c>
      <c r="F61" s="15" t="str">
        <f>F13</f>
        <v>TJ Sokol Spořice A</v>
      </c>
      <c r="G61" s="2">
        <v>0.66666666666666663</v>
      </c>
      <c r="H61" s="2">
        <v>0.66666666666666663</v>
      </c>
      <c r="J61" s="16"/>
      <c r="K61" s="4"/>
      <c r="L61" s="5"/>
      <c r="M61" s="4"/>
      <c r="N61" s="15"/>
      <c r="O61" s="2"/>
      <c r="P61" s="2"/>
    </row>
    <row r="62" spans="2:16" x14ac:dyDescent="0.25">
      <c r="B62" s="16" t="str">
        <f>$B$6</f>
        <v>TJ Spartak Lubenec A</v>
      </c>
      <c r="C62" s="4" t="s">
        <v>0</v>
      </c>
      <c r="D62" s="5" t="s">
        <v>1</v>
      </c>
      <c r="E62" s="4" t="s">
        <v>9</v>
      </c>
      <c r="F62" s="15" t="str">
        <f>B11</f>
        <v>Sokol Dobroměřice A</v>
      </c>
      <c r="G62" s="41">
        <v>0.41666666666666669</v>
      </c>
      <c r="H62" s="2">
        <v>0.66666666666666663</v>
      </c>
      <c r="J62" s="16" t="str">
        <f>$B$6</f>
        <v>TJ Spartak Lubenec A</v>
      </c>
      <c r="K62" s="4" t="s">
        <v>0</v>
      </c>
      <c r="L62" s="5" t="s">
        <v>1</v>
      </c>
      <c r="M62" s="4" t="s">
        <v>11</v>
      </c>
      <c r="N62" s="15" t="str">
        <f>F11</f>
        <v>TJ Pevato Smolnice A</v>
      </c>
      <c r="O62" s="2">
        <v>0.41666666666666669</v>
      </c>
      <c r="P62" s="2">
        <v>0.41666666666666669</v>
      </c>
    </row>
    <row r="63" spans="2:16" x14ac:dyDescent="0.25">
      <c r="B63" s="16" t="str">
        <f>$F$6</f>
        <v>KST Most A</v>
      </c>
      <c r="C63" s="4" t="s">
        <v>3</v>
      </c>
      <c r="D63" s="5" t="s">
        <v>1</v>
      </c>
      <c r="E63" s="4" t="s">
        <v>11</v>
      </c>
      <c r="F63" s="15" t="str">
        <f>F11</f>
        <v>TJ Pevato Smolnice A</v>
      </c>
      <c r="G63" s="2">
        <v>0.66666666666666663</v>
      </c>
      <c r="H63" s="2">
        <v>0.66666666666666663</v>
      </c>
      <c r="J63" s="16" t="str">
        <f>$F$6</f>
        <v>KST Most A</v>
      </c>
      <c r="K63" s="4" t="s">
        <v>3</v>
      </c>
      <c r="L63" s="5" t="s">
        <v>1</v>
      </c>
      <c r="M63" s="4" t="s">
        <v>9</v>
      </c>
      <c r="N63" s="15" t="str">
        <f>B11</f>
        <v>Sokol Dobroměřice A</v>
      </c>
      <c r="O63" s="2">
        <v>0.41666666666666669</v>
      </c>
      <c r="P63" s="2">
        <v>0.41666666666666669</v>
      </c>
    </row>
    <row r="64" spans="2:16" x14ac:dyDescent="0.25">
      <c r="B64" s="16" t="str">
        <f>$B$7</f>
        <v>TTC Litoměřice C</v>
      </c>
      <c r="C64" s="4" t="s">
        <v>5</v>
      </c>
      <c r="D64" s="5" t="s">
        <v>1</v>
      </c>
      <c r="E64" s="4" t="s">
        <v>4</v>
      </c>
      <c r="F64" s="15" t="str">
        <f>B10</f>
        <v>SKST Teplice C</v>
      </c>
      <c r="G64" s="41">
        <v>0.41666666666666669</v>
      </c>
      <c r="H64" s="2">
        <v>0.66666666666666663</v>
      </c>
      <c r="J64" s="16" t="str">
        <f>$B$7</f>
        <v>TTC Litoměřice C</v>
      </c>
      <c r="K64" s="4" t="s">
        <v>5</v>
      </c>
      <c r="L64" s="5" t="s">
        <v>1</v>
      </c>
      <c r="M64" s="4" t="s">
        <v>2</v>
      </c>
      <c r="N64" s="15" t="str">
        <f>F10</f>
        <v>Krupka B</v>
      </c>
      <c r="O64" s="41">
        <v>0.58333333333333337</v>
      </c>
      <c r="P64" s="2">
        <v>0.41666666666666669</v>
      </c>
    </row>
    <row r="65" spans="2:16" x14ac:dyDescent="0.25">
      <c r="B65" s="16" t="str">
        <f>$F$7</f>
        <v>TJ Sever Žatec B</v>
      </c>
      <c r="C65" s="4" t="s">
        <v>7</v>
      </c>
      <c r="D65" s="5" t="s">
        <v>1</v>
      </c>
      <c r="E65" s="4" t="s">
        <v>2</v>
      </c>
      <c r="F65" s="15" t="str">
        <f>F10</f>
        <v>Krupka B</v>
      </c>
      <c r="G65" s="2">
        <v>0.66666666666666663</v>
      </c>
      <c r="H65" s="2">
        <v>0.66666666666666663</v>
      </c>
      <c r="J65" s="16" t="str">
        <f>$F$7</f>
        <v>TJ Sever Žatec B</v>
      </c>
      <c r="K65" s="4" t="s">
        <v>7</v>
      </c>
      <c r="L65" s="5" t="s">
        <v>1</v>
      </c>
      <c r="M65" s="4" t="s">
        <v>4</v>
      </c>
      <c r="N65" s="15" t="str">
        <f>B10</f>
        <v>SKST Teplice C</v>
      </c>
      <c r="O65" s="2">
        <v>0.41666666666666669</v>
      </c>
      <c r="P65" s="2">
        <v>0.41666666666666669</v>
      </c>
    </row>
    <row r="66" spans="2:16" x14ac:dyDescent="0.25">
      <c r="B66" s="16" t="str">
        <f>$B$8</f>
        <v>ASK Lovosice A</v>
      </c>
      <c r="C66" s="4" t="s">
        <v>12</v>
      </c>
      <c r="D66" s="5" t="s">
        <v>1</v>
      </c>
      <c r="E66" s="4" t="s">
        <v>8</v>
      </c>
      <c r="F66" s="15" t="str">
        <f>B9</f>
        <v>KST Jirkov B</v>
      </c>
      <c r="G66" s="2">
        <v>0.66666666666666663</v>
      </c>
      <c r="H66" s="2">
        <v>0.66666666666666663</v>
      </c>
      <c r="J66" s="16" t="str">
        <f>$B$8</f>
        <v>ASK Lovosice A</v>
      </c>
      <c r="K66" s="4" t="s">
        <v>12</v>
      </c>
      <c r="L66" s="5" t="s">
        <v>1</v>
      </c>
      <c r="M66" s="4" t="s">
        <v>6</v>
      </c>
      <c r="N66" s="15" t="str">
        <f>F9</f>
        <v>KST Jirkov C</v>
      </c>
      <c r="O66" s="2">
        <v>0.41666666666666669</v>
      </c>
      <c r="P66" s="2">
        <v>0.41666666666666669</v>
      </c>
    </row>
    <row r="67" spans="2:16" x14ac:dyDescent="0.25">
      <c r="B67" s="16" t="str">
        <f>$F$8</f>
        <v>SKST Děčín B</v>
      </c>
      <c r="C67" s="4" t="s">
        <v>10</v>
      </c>
      <c r="D67" s="5" t="s">
        <v>1</v>
      </c>
      <c r="E67" s="4" t="s">
        <v>6</v>
      </c>
      <c r="F67" s="15" t="str">
        <f>F9</f>
        <v>KST Jirkov C</v>
      </c>
      <c r="G67" s="2">
        <v>0.66666666666666663</v>
      </c>
      <c r="H67" s="2">
        <v>0.66666666666666663</v>
      </c>
      <c r="J67" s="16" t="str">
        <f>$F$8</f>
        <v>SKST Děčín B</v>
      </c>
      <c r="K67" s="4" t="s">
        <v>10</v>
      </c>
      <c r="L67" s="5" t="s">
        <v>1</v>
      </c>
      <c r="M67" s="4" t="s">
        <v>8</v>
      </c>
      <c r="N67" s="15" t="str">
        <f>B9</f>
        <v>KST Jirkov B</v>
      </c>
      <c r="O67" s="2">
        <v>0.41666666666666669</v>
      </c>
      <c r="P67" s="2">
        <v>0.41666666666666669</v>
      </c>
    </row>
    <row r="68" spans="2:16" ht="7.5" customHeight="1" x14ac:dyDescent="0.25"/>
    <row r="69" spans="2:16" x14ac:dyDescent="0.25">
      <c r="B69" s="10">
        <v>42672</v>
      </c>
      <c r="C69" s="17"/>
      <c r="D69" s="18"/>
      <c r="E69" s="17"/>
      <c r="F69" s="8">
        <v>42777</v>
      </c>
      <c r="G69" s="7" t="s">
        <v>14</v>
      </c>
      <c r="H69" s="7" t="s">
        <v>13</v>
      </c>
      <c r="J69" s="10">
        <f>B69+1</f>
        <v>42673</v>
      </c>
      <c r="K69" s="17"/>
      <c r="L69" s="18"/>
      <c r="M69" s="17"/>
      <c r="N69" s="8">
        <f>F69+1</f>
        <v>42778</v>
      </c>
      <c r="O69" s="7" t="s">
        <v>14</v>
      </c>
      <c r="P69" s="7" t="s">
        <v>13</v>
      </c>
    </row>
    <row r="70" spans="2:16" x14ac:dyDescent="0.25">
      <c r="B70" s="16" t="str">
        <f>$B$9</f>
        <v>KST Jirkov B</v>
      </c>
      <c r="C70" s="4" t="s">
        <v>8</v>
      </c>
      <c r="D70" s="5" t="s">
        <v>1</v>
      </c>
      <c r="E70" s="4" t="s">
        <v>24</v>
      </c>
      <c r="F70" s="15" t="str">
        <f>B13</f>
        <v>TTC Litvínov B</v>
      </c>
      <c r="G70" s="2">
        <v>0.66666666666666663</v>
      </c>
      <c r="H70" s="2">
        <v>0.66666666666666663</v>
      </c>
      <c r="J70" s="16" t="str">
        <f>$B$9</f>
        <v>KST Jirkov B</v>
      </c>
      <c r="K70" s="4" t="s">
        <v>8</v>
      </c>
      <c r="L70" s="5" t="s">
        <v>1</v>
      </c>
      <c r="M70" s="4" t="s">
        <v>25</v>
      </c>
      <c r="N70" s="15" t="str">
        <f>F13</f>
        <v>TJ Sokol Spořice A</v>
      </c>
      <c r="O70" s="2">
        <v>0.41666666666666669</v>
      </c>
      <c r="P70" s="2">
        <v>0.41666666666666669</v>
      </c>
    </row>
    <row r="71" spans="2:16" x14ac:dyDescent="0.25">
      <c r="B71" s="16" t="str">
        <f>$F$9</f>
        <v>KST Jirkov C</v>
      </c>
      <c r="C71" s="4" t="s">
        <v>6</v>
      </c>
      <c r="D71" s="5" t="s">
        <v>1</v>
      </c>
      <c r="E71" s="4" t="s">
        <v>25</v>
      </c>
      <c r="F71" s="15" t="str">
        <f>F13</f>
        <v>TJ Sokol Spořice A</v>
      </c>
      <c r="G71" s="2">
        <v>0.66666666666666663</v>
      </c>
      <c r="H71" s="2">
        <v>0.66666666666666663</v>
      </c>
      <c r="J71" s="16" t="str">
        <f>$F$9</f>
        <v>KST Jirkov C</v>
      </c>
      <c r="K71" s="4" t="s">
        <v>6</v>
      </c>
      <c r="L71" s="5" t="s">
        <v>1</v>
      </c>
      <c r="M71" s="4" t="s">
        <v>24</v>
      </c>
      <c r="N71" s="15" t="str">
        <f>B13</f>
        <v>TTC Litvínov B</v>
      </c>
      <c r="O71" s="2">
        <v>0.41666666666666669</v>
      </c>
      <c r="P71" s="2">
        <v>0.41666666666666669</v>
      </c>
    </row>
    <row r="72" spans="2:16" x14ac:dyDescent="0.25">
      <c r="B72" s="16" t="str">
        <f>$B$10</f>
        <v>SKST Teplice C</v>
      </c>
      <c r="C72" s="4" t="s">
        <v>4</v>
      </c>
      <c r="D72" s="5" t="s">
        <v>1</v>
      </c>
      <c r="E72" s="4" t="s">
        <v>12</v>
      </c>
      <c r="F72" s="15" t="str">
        <f>B8</f>
        <v>ASK Lovosice A</v>
      </c>
      <c r="G72" s="2">
        <v>0.66666666666666663</v>
      </c>
      <c r="H72" s="2">
        <v>0.66666666666666663</v>
      </c>
      <c r="J72" s="16" t="str">
        <f>$B$10</f>
        <v>SKST Teplice C</v>
      </c>
      <c r="K72" s="4" t="s">
        <v>4</v>
      </c>
      <c r="L72" s="5" t="s">
        <v>1</v>
      </c>
      <c r="M72" s="4" t="s">
        <v>10</v>
      </c>
      <c r="N72" s="15" t="str">
        <f>F8</f>
        <v>SKST Děčín B</v>
      </c>
      <c r="O72" s="2">
        <v>0.41666666666666669</v>
      </c>
      <c r="P72" s="2">
        <v>0.41666666666666669</v>
      </c>
    </row>
    <row r="73" spans="2:16" x14ac:dyDescent="0.25">
      <c r="B73" s="16" t="str">
        <f>$F$10</f>
        <v>Krupka B</v>
      </c>
      <c r="C73" s="4" t="s">
        <v>2</v>
      </c>
      <c r="D73" s="5" t="s">
        <v>1</v>
      </c>
      <c r="E73" s="4" t="s">
        <v>10</v>
      </c>
      <c r="F73" s="15" t="str">
        <f>F8</f>
        <v>SKST Děčín B</v>
      </c>
      <c r="G73" s="2">
        <v>0.66666666666666663</v>
      </c>
      <c r="H73" s="2">
        <v>0.66666666666666663</v>
      </c>
      <c r="J73" s="16" t="str">
        <f>$F$10</f>
        <v>Krupka B</v>
      </c>
      <c r="K73" s="4" t="s">
        <v>2</v>
      </c>
      <c r="L73" s="5" t="s">
        <v>1</v>
      </c>
      <c r="M73" s="4" t="s">
        <v>12</v>
      </c>
      <c r="N73" s="15" t="str">
        <f>B8</f>
        <v>ASK Lovosice A</v>
      </c>
      <c r="O73" s="2">
        <v>0.41666666666666669</v>
      </c>
      <c r="P73" s="2">
        <v>0.41666666666666669</v>
      </c>
    </row>
    <row r="74" spans="2:16" x14ac:dyDescent="0.25">
      <c r="B74" s="16" t="str">
        <f>$B$11</f>
        <v>Sokol Dobroměřice A</v>
      </c>
      <c r="C74" s="4" t="s">
        <v>9</v>
      </c>
      <c r="D74" s="5" t="s">
        <v>1</v>
      </c>
      <c r="E74" s="4" t="s">
        <v>5</v>
      </c>
      <c r="F74" s="15" t="str">
        <f>B7</f>
        <v>TTC Litoměřice C</v>
      </c>
      <c r="G74" s="2">
        <v>0.66666666666666663</v>
      </c>
      <c r="H74" s="41">
        <v>0.41666666666666669</v>
      </c>
      <c r="J74" s="16" t="str">
        <f>$B$11</f>
        <v>Sokol Dobroměřice A</v>
      </c>
      <c r="K74" s="4" t="s">
        <v>9</v>
      </c>
      <c r="L74" s="5" t="s">
        <v>1</v>
      </c>
      <c r="M74" s="4" t="s">
        <v>7</v>
      </c>
      <c r="N74" s="15" t="str">
        <f>F7</f>
        <v>TJ Sever Žatec B</v>
      </c>
      <c r="O74" s="2">
        <v>0.41666666666666669</v>
      </c>
      <c r="P74" s="2">
        <v>0.41666666666666669</v>
      </c>
    </row>
    <row r="75" spans="2:16" x14ac:dyDescent="0.25">
      <c r="B75" s="16" t="str">
        <f>$F$11</f>
        <v>TJ Pevato Smolnice A</v>
      </c>
      <c r="C75" s="4" t="s">
        <v>11</v>
      </c>
      <c r="D75" s="5" t="s">
        <v>1</v>
      </c>
      <c r="E75" s="4" t="s">
        <v>7</v>
      </c>
      <c r="F75" s="15" t="str">
        <f>F7</f>
        <v>TJ Sever Žatec B</v>
      </c>
      <c r="G75" s="2">
        <v>0.66666666666666663</v>
      </c>
      <c r="H75" s="2">
        <v>0.66666666666666663</v>
      </c>
      <c r="J75" s="16" t="str">
        <f>$F$11</f>
        <v>TJ Pevato Smolnice A</v>
      </c>
      <c r="K75" s="4" t="s">
        <v>11</v>
      </c>
      <c r="L75" s="5" t="s">
        <v>1</v>
      </c>
      <c r="M75" s="4" t="s">
        <v>5</v>
      </c>
      <c r="N75" s="15" t="str">
        <f>B7</f>
        <v>TTC Litoměřice C</v>
      </c>
      <c r="O75" s="2">
        <v>0.41666666666666669</v>
      </c>
      <c r="P75" s="41">
        <v>0.58333333333333337</v>
      </c>
    </row>
    <row r="76" spans="2:16" x14ac:dyDescent="0.25">
      <c r="B76" s="16" t="str">
        <f>B6</f>
        <v>TJ Spartak Lubenec A</v>
      </c>
      <c r="C76" s="4" t="s">
        <v>0</v>
      </c>
      <c r="D76" s="5" t="s">
        <v>1</v>
      </c>
      <c r="E76" s="4" t="s">
        <v>3</v>
      </c>
      <c r="F76" s="15" t="str">
        <f>F6</f>
        <v>KST Most A</v>
      </c>
      <c r="G76" s="41">
        <v>0.41666666666666669</v>
      </c>
      <c r="H76" s="2">
        <v>0.66666666666666663</v>
      </c>
      <c r="J76" s="16"/>
      <c r="K76" s="4"/>
      <c r="L76" s="5"/>
      <c r="M76" s="4"/>
      <c r="N76" s="15"/>
      <c r="O76" s="2"/>
      <c r="P76" s="2"/>
    </row>
  </sheetData>
  <mergeCells count="3">
    <mergeCell ref="J5:P13"/>
    <mergeCell ref="B2:P2"/>
    <mergeCell ref="B5:F5"/>
  </mergeCells>
  <pageMargins left="0.25" right="0.25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51"/>
  <sheetViews>
    <sheetView tabSelected="1" zoomScale="80" zoomScaleNormal="80" workbookViewId="0">
      <selection activeCell="H19" sqref="H19"/>
    </sheetView>
  </sheetViews>
  <sheetFormatPr defaultRowHeight="15" x14ac:dyDescent="0.25"/>
  <cols>
    <col min="1" max="1" width="2.85546875" customWidth="1"/>
    <col min="2" max="2" width="30" style="1" customWidth="1"/>
    <col min="3" max="3" width="2.85546875" customWidth="1"/>
    <col min="4" max="4" width="1.7109375" bestFit="1" customWidth="1"/>
    <col min="5" max="5" width="2.85546875" customWidth="1"/>
    <col min="6" max="6" width="30" style="1" customWidth="1"/>
    <col min="7" max="7" width="11.5703125" style="26" customWidth="1"/>
    <col min="8" max="8" width="5.28515625" customWidth="1"/>
    <col min="9" max="9" width="11.5703125" style="26" customWidth="1"/>
    <col min="10" max="10" width="5.28515625" customWidth="1"/>
    <col min="11" max="11" width="1.42578125" customWidth="1"/>
    <col min="12" max="12" width="30" style="1" customWidth="1"/>
    <col min="13" max="13" width="2.85546875" customWidth="1"/>
    <col min="14" max="14" width="1.7109375" customWidth="1"/>
    <col min="15" max="15" width="2.85546875" customWidth="1"/>
    <col min="16" max="16" width="30" style="1" customWidth="1"/>
    <col min="17" max="17" width="11.5703125" style="26" customWidth="1"/>
    <col min="18" max="18" width="5.28515625" customWidth="1"/>
    <col min="19" max="19" width="11.5703125" style="26" customWidth="1"/>
    <col min="20" max="20" width="5.28515625" customWidth="1"/>
    <col min="21" max="21" width="2.85546875" customWidth="1"/>
  </cols>
  <sheetData>
    <row r="2" spans="2:20" ht="26.25" x14ac:dyDescent="0.4">
      <c r="B2" s="97" t="s">
        <v>154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0" ht="14.25" customHeight="1" x14ac:dyDescent="0.4">
      <c r="B3" s="12"/>
      <c r="C3" s="11"/>
      <c r="D3" s="11"/>
      <c r="E3" s="11"/>
      <c r="F3" s="12"/>
      <c r="H3" s="11"/>
      <c r="J3" s="11"/>
      <c r="K3" s="11"/>
      <c r="L3" s="12"/>
      <c r="M3" s="11"/>
      <c r="N3" s="11"/>
      <c r="O3" s="11"/>
      <c r="P3" s="12"/>
      <c r="R3" s="11"/>
      <c r="T3" s="11"/>
    </row>
    <row r="4" spans="2:20" ht="14.25" customHeight="1" thickBot="1" x14ac:dyDescent="0.3"/>
    <row r="5" spans="2:20" ht="15" customHeight="1" thickTop="1" x14ac:dyDescent="0.25">
      <c r="B5" s="10">
        <v>42644</v>
      </c>
      <c r="C5" s="9"/>
      <c r="D5" s="9"/>
      <c r="E5" s="9"/>
      <c r="F5" s="8">
        <v>42757</v>
      </c>
      <c r="G5" s="28"/>
      <c r="H5" s="7" t="s">
        <v>14</v>
      </c>
      <c r="I5" s="27"/>
      <c r="J5" s="7" t="s">
        <v>13</v>
      </c>
      <c r="L5" s="125" t="s">
        <v>161</v>
      </c>
      <c r="M5" s="126"/>
      <c r="N5" s="126"/>
      <c r="O5" s="126"/>
      <c r="P5" s="126"/>
      <c r="Q5" s="119" t="s">
        <v>403</v>
      </c>
      <c r="R5" s="119"/>
      <c r="S5" s="119"/>
      <c r="T5" s="120"/>
    </row>
    <row r="6" spans="2:20" x14ac:dyDescent="0.25">
      <c r="B6" s="6" t="s">
        <v>54</v>
      </c>
      <c r="C6" s="4" t="s">
        <v>0</v>
      </c>
      <c r="D6" s="5" t="s">
        <v>1</v>
      </c>
      <c r="E6" s="4" t="s">
        <v>3</v>
      </c>
      <c r="F6" s="3" t="s">
        <v>111</v>
      </c>
      <c r="G6" s="56"/>
      <c r="H6" s="48">
        <v>0.66666666666666663</v>
      </c>
      <c r="I6" s="57"/>
      <c r="J6" s="41">
        <v>0.54166666666666663</v>
      </c>
      <c r="L6" s="127"/>
      <c r="M6" s="128"/>
      <c r="N6" s="128"/>
      <c r="O6" s="128"/>
      <c r="P6" s="128"/>
      <c r="Q6" s="121"/>
      <c r="R6" s="121"/>
      <c r="S6" s="121"/>
      <c r="T6" s="122"/>
    </row>
    <row r="7" spans="2:20" x14ac:dyDescent="0.25">
      <c r="B7" s="6" t="s">
        <v>51</v>
      </c>
      <c r="C7" s="4" t="s">
        <v>5</v>
      </c>
      <c r="D7" s="5" t="s">
        <v>1</v>
      </c>
      <c r="E7" s="4" t="s">
        <v>7</v>
      </c>
      <c r="F7" s="3" t="s">
        <v>53</v>
      </c>
      <c r="G7" s="45"/>
      <c r="H7" s="41">
        <v>0.58333333333333337</v>
      </c>
      <c r="I7" s="57"/>
      <c r="J7" s="48">
        <v>0.41666666666666669</v>
      </c>
      <c r="L7" s="127"/>
      <c r="M7" s="128"/>
      <c r="N7" s="128"/>
      <c r="O7" s="128"/>
      <c r="P7" s="128"/>
      <c r="Q7" s="121"/>
      <c r="R7" s="121"/>
      <c r="S7" s="121"/>
      <c r="T7" s="122"/>
    </row>
    <row r="8" spans="2:20" x14ac:dyDescent="0.25">
      <c r="B8" s="6" t="s">
        <v>158</v>
      </c>
      <c r="C8" s="4" t="s">
        <v>12</v>
      </c>
      <c r="D8" s="5" t="s">
        <v>1</v>
      </c>
      <c r="E8" s="4" t="s">
        <v>10</v>
      </c>
      <c r="F8" s="3" t="s">
        <v>156</v>
      </c>
      <c r="G8" s="46">
        <f>B5-9</f>
        <v>42635</v>
      </c>
      <c r="H8" s="41">
        <v>0.75</v>
      </c>
      <c r="I8" s="57"/>
      <c r="J8" s="48">
        <v>0.41666666666666669</v>
      </c>
      <c r="L8" s="127"/>
      <c r="M8" s="128"/>
      <c r="N8" s="128"/>
      <c r="O8" s="128"/>
      <c r="P8" s="128"/>
      <c r="Q8" s="121"/>
      <c r="R8" s="121"/>
      <c r="S8" s="121"/>
      <c r="T8" s="122"/>
    </row>
    <row r="9" spans="2:20" x14ac:dyDescent="0.25">
      <c r="B9" s="6" t="s">
        <v>31</v>
      </c>
      <c r="C9" s="4" t="s">
        <v>8</v>
      </c>
      <c r="D9" s="5" t="s">
        <v>1</v>
      </c>
      <c r="E9" s="4" t="s">
        <v>6</v>
      </c>
      <c r="F9" s="3" t="s">
        <v>157</v>
      </c>
      <c r="G9" s="56"/>
      <c r="H9" s="48">
        <v>0.66666666666666663</v>
      </c>
      <c r="I9" s="47">
        <f>F5-6</f>
        <v>42751</v>
      </c>
      <c r="J9" s="41">
        <v>0.75</v>
      </c>
      <c r="L9" s="127"/>
      <c r="M9" s="128"/>
      <c r="N9" s="128"/>
      <c r="O9" s="128"/>
      <c r="P9" s="128"/>
      <c r="Q9" s="121"/>
      <c r="R9" s="121"/>
      <c r="S9" s="121"/>
      <c r="T9" s="122"/>
    </row>
    <row r="10" spans="2:20" x14ac:dyDescent="0.25">
      <c r="B10" s="6" t="s">
        <v>159</v>
      </c>
      <c r="C10" s="4" t="s">
        <v>4</v>
      </c>
      <c r="D10" s="5" t="s">
        <v>1</v>
      </c>
      <c r="E10" s="4" t="s">
        <v>2</v>
      </c>
      <c r="F10" s="3" t="s">
        <v>50</v>
      </c>
      <c r="G10" s="45"/>
      <c r="H10" s="48">
        <v>0.66666666666666663</v>
      </c>
      <c r="I10" s="47">
        <f>F5-1</f>
        <v>42756</v>
      </c>
      <c r="J10" s="41">
        <v>0.66666666666666663</v>
      </c>
      <c r="L10" s="127"/>
      <c r="M10" s="128"/>
      <c r="N10" s="128"/>
      <c r="O10" s="128"/>
      <c r="P10" s="128"/>
      <c r="Q10" s="121"/>
      <c r="R10" s="121"/>
      <c r="S10" s="121"/>
      <c r="T10" s="122"/>
    </row>
    <row r="11" spans="2:20" ht="15.75" thickBot="1" x14ac:dyDescent="0.3">
      <c r="B11" s="6" t="s">
        <v>228</v>
      </c>
      <c r="C11" s="4" t="s">
        <v>9</v>
      </c>
      <c r="D11" s="5" t="s">
        <v>1</v>
      </c>
      <c r="E11" s="4" t="s">
        <v>11</v>
      </c>
      <c r="F11" s="3" t="s">
        <v>155</v>
      </c>
      <c r="G11" s="46">
        <f>B5-1</f>
        <v>42643</v>
      </c>
      <c r="H11" s="41">
        <v>0.75</v>
      </c>
      <c r="I11" s="25"/>
      <c r="J11" s="48">
        <v>0.41666666666666669</v>
      </c>
      <c r="L11" s="129"/>
      <c r="M11" s="130"/>
      <c r="N11" s="130"/>
      <c r="O11" s="130"/>
      <c r="P11" s="130"/>
      <c r="Q11" s="123"/>
      <c r="R11" s="123"/>
      <c r="S11" s="123"/>
      <c r="T11" s="124"/>
    </row>
    <row r="12" spans="2:20" ht="7.5" customHeight="1" thickTop="1" x14ac:dyDescent="0.25"/>
    <row r="13" spans="2:20" x14ac:dyDescent="0.25">
      <c r="B13" s="10">
        <f>B5+7</f>
        <v>42651</v>
      </c>
      <c r="C13" s="9"/>
      <c r="D13" s="9"/>
      <c r="E13" s="9"/>
      <c r="F13" s="8">
        <f>F5+13</f>
        <v>42770</v>
      </c>
      <c r="G13" s="28"/>
      <c r="H13" s="7" t="s">
        <v>14</v>
      </c>
      <c r="I13" s="27"/>
      <c r="J13" s="7" t="s">
        <v>13</v>
      </c>
      <c r="L13" s="10">
        <f>B13+1</f>
        <v>42652</v>
      </c>
      <c r="M13" s="9"/>
      <c r="N13" s="9"/>
      <c r="O13" s="9"/>
      <c r="P13" s="8">
        <f>F13+1</f>
        <v>42771</v>
      </c>
      <c r="Q13" s="28"/>
      <c r="R13" s="7" t="s">
        <v>14</v>
      </c>
      <c r="S13" s="27"/>
      <c r="T13" s="7" t="s">
        <v>13</v>
      </c>
    </row>
    <row r="14" spans="2:20" x14ac:dyDescent="0.25">
      <c r="B14" s="6" t="str">
        <f>B6</f>
        <v>TJ Krupka C</v>
      </c>
      <c r="C14" s="4" t="s">
        <v>0</v>
      </c>
      <c r="D14" s="5" t="s">
        <v>1</v>
      </c>
      <c r="E14" s="4" t="s">
        <v>9</v>
      </c>
      <c r="F14" s="3" t="str">
        <f>B11</f>
        <v>TTC Roudnice n/L D</v>
      </c>
      <c r="G14" s="56"/>
      <c r="H14" s="48">
        <v>0.66666666666666663</v>
      </c>
      <c r="I14" s="47">
        <f>F13-8</f>
        <v>42762</v>
      </c>
      <c r="J14" s="41">
        <v>0.75</v>
      </c>
      <c r="K14" s="58"/>
      <c r="L14" s="6" t="str">
        <f>B6</f>
        <v>TJ Krupka C</v>
      </c>
      <c r="M14" s="4" t="s">
        <v>0</v>
      </c>
      <c r="N14" s="5" t="s">
        <v>1</v>
      </c>
      <c r="O14" s="4" t="s">
        <v>11</v>
      </c>
      <c r="P14" s="3" t="str">
        <f>F11</f>
        <v>SKP Sever Ústí n/L D</v>
      </c>
      <c r="Q14" s="56"/>
      <c r="R14" s="48">
        <v>0.41666666666666669</v>
      </c>
      <c r="S14" s="57"/>
      <c r="T14" s="48">
        <v>0.41666666666666669</v>
      </c>
    </row>
    <row r="15" spans="2:20" x14ac:dyDescent="0.25">
      <c r="B15" s="6" t="str">
        <f>F6</f>
        <v>SKST Teplice D</v>
      </c>
      <c r="C15" s="4" t="s">
        <v>3</v>
      </c>
      <c r="D15" s="5" t="s">
        <v>1</v>
      </c>
      <c r="E15" s="4" t="s">
        <v>11</v>
      </c>
      <c r="F15" s="3" t="str">
        <f>F11</f>
        <v>SKP Sever Ústí n/L D</v>
      </c>
      <c r="G15" s="56"/>
      <c r="H15" s="41">
        <v>0.41666666666666669</v>
      </c>
      <c r="I15" s="57"/>
      <c r="J15" s="48">
        <v>0.66666666666666663</v>
      </c>
      <c r="L15" s="6" t="str">
        <f>F6</f>
        <v>SKST Teplice D</v>
      </c>
      <c r="M15" s="4" t="s">
        <v>3</v>
      </c>
      <c r="N15" s="5" t="s">
        <v>1</v>
      </c>
      <c r="O15" s="4" t="s">
        <v>9</v>
      </c>
      <c r="P15" s="3" t="str">
        <f>B11</f>
        <v>TTC Roudnice n/L D</v>
      </c>
      <c r="Q15" s="56"/>
      <c r="R15" s="41">
        <v>0.54166666666666663</v>
      </c>
      <c r="S15" s="47">
        <f>P13-2</f>
        <v>42769</v>
      </c>
      <c r="T15" s="41">
        <v>0.75</v>
      </c>
    </row>
    <row r="16" spans="2:20" x14ac:dyDescent="0.25">
      <c r="B16" s="6" t="str">
        <f>B7</f>
        <v>SKST Baník Most E</v>
      </c>
      <c r="C16" s="4" t="s">
        <v>5</v>
      </c>
      <c r="D16" s="5" t="s">
        <v>1</v>
      </c>
      <c r="E16" s="4" t="s">
        <v>4</v>
      </c>
      <c r="F16" s="3" t="str">
        <f>B10</f>
        <v>TJ Sokol Bořislav A</v>
      </c>
      <c r="G16" s="45"/>
      <c r="H16" s="41">
        <v>0.58333333333333337</v>
      </c>
      <c r="I16" s="57"/>
      <c r="J16" s="48">
        <v>0.66666666666666663</v>
      </c>
      <c r="L16" s="6" t="str">
        <f>B7</f>
        <v>SKST Baník Most E</v>
      </c>
      <c r="M16" s="4" t="s">
        <v>5</v>
      </c>
      <c r="N16" s="5" t="s">
        <v>1</v>
      </c>
      <c r="O16" s="4" t="s">
        <v>2</v>
      </c>
      <c r="P16" s="3" t="str">
        <f>F10</f>
        <v>TTC Duchcov A</v>
      </c>
      <c r="Q16" s="45"/>
      <c r="R16" s="48">
        <v>0.41666666666666669</v>
      </c>
      <c r="S16" s="47">
        <f>P13-8</f>
        <v>42763</v>
      </c>
      <c r="T16" s="41">
        <v>0.66666666666666663</v>
      </c>
    </row>
    <row r="17" spans="2:20" x14ac:dyDescent="0.25">
      <c r="B17" s="6" t="str">
        <f>F7</f>
        <v>TTC Litvínov C</v>
      </c>
      <c r="C17" s="4" t="s">
        <v>7</v>
      </c>
      <c r="D17" s="5" t="s">
        <v>1</v>
      </c>
      <c r="E17" s="4" t="s">
        <v>2</v>
      </c>
      <c r="F17" s="3" t="str">
        <f>F10</f>
        <v>TTC Duchcov A</v>
      </c>
      <c r="G17" s="56"/>
      <c r="H17" s="48">
        <v>0.66666666666666663</v>
      </c>
      <c r="I17" s="57"/>
      <c r="J17" s="48">
        <v>0.66666666666666663</v>
      </c>
      <c r="L17" s="6" t="str">
        <f>F7</f>
        <v>TTC Litvínov C</v>
      </c>
      <c r="M17" s="4" t="s">
        <v>7</v>
      </c>
      <c r="N17" s="5" t="s">
        <v>1</v>
      </c>
      <c r="O17" s="4" t="s">
        <v>4</v>
      </c>
      <c r="P17" s="3" t="str">
        <f>B10</f>
        <v>TJ Sokol Bořislav A</v>
      </c>
      <c r="Q17" s="56"/>
      <c r="R17" s="48">
        <v>0.41666666666666669</v>
      </c>
      <c r="S17" s="57"/>
      <c r="T17" s="48">
        <v>0.41666666666666669</v>
      </c>
    </row>
    <row r="18" spans="2:20" x14ac:dyDescent="0.25">
      <c r="B18" s="6" t="str">
        <f>B8</f>
        <v>Smolnice B</v>
      </c>
      <c r="C18" s="4" t="s">
        <v>12</v>
      </c>
      <c r="D18" s="5" t="s">
        <v>1</v>
      </c>
      <c r="E18" s="4" t="s">
        <v>8</v>
      </c>
      <c r="F18" s="3" t="str">
        <f>B9</f>
        <v>Baník Březenecká A</v>
      </c>
      <c r="G18" s="46">
        <f>B13-9</f>
        <v>42642</v>
      </c>
      <c r="H18" s="41">
        <v>0.75</v>
      </c>
      <c r="I18" s="25"/>
      <c r="J18" s="48">
        <v>0.66666666666666663</v>
      </c>
      <c r="L18" s="6" t="str">
        <f>B8</f>
        <v>Smolnice B</v>
      </c>
      <c r="M18" s="4" t="s">
        <v>12</v>
      </c>
      <c r="N18" s="5" t="s">
        <v>1</v>
      </c>
      <c r="O18" s="4" t="s">
        <v>6</v>
      </c>
      <c r="P18" s="3" t="str">
        <f>F9</f>
        <v>Sokol Horní Jiřetín A</v>
      </c>
      <c r="Q18" s="46">
        <f>L13-3</f>
        <v>42649</v>
      </c>
      <c r="R18" s="41">
        <v>0.75</v>
      </c>
      <c r="S18" s="47">
        <f>P13-6</f>
        <v>42765</v>
      </c>
      <c r="T18" s="41">
        <v>0.75</v>
      </c>
    </row>
    <row r="19" spans="2:20" x14ac:dyDescent="0.25">
      <c r="B19" s="6" t="str">
        <f>F8</f>
        <v>KST Libořice A</v>
      </c>
      <c r="C19" s="4" t="s">
        <v>10</v>
      </c>
      <c r="D19" s="5" t="s">
        <v>1</v>
      </c>
      <c r="E19" s="4" t="s">
        <v>6</v>
      </c>
      <c r="F19" s="3" t="str">
        <f>F9</f>
        <v>Sokol Horní Jiřetín A</v>
      </c>
      <c r="G19" s="56"/>
      <c r="H19" s="48">
        <v>0.66666666666666663</v>
      </c>
      <c r="I19" s="47">
        <f>F13-12</f>
        <v>42758</v>
      </c>
      <c r="J19" s="41">
        <v>0.75</v>
      </c>
      <c r="L19" s="6" t="str">
        <f>F8</f>
        <v>KST Libořice A</v>
      </c>
      <c r="M19" s="4" t="s">
        <v>10</v>
      </c>
      <c r="N19" s="5" t="s">
        <v>1</v>
      </c>
      <c r="O19" s="4" t="s">
        <v>8</v>
      </c>
      <c r="P19" s="3" t="str">
        <f>B9</f>
        <v>Baník Březenecká A</v>
      </c>
      <c r="Q19" s="56"/>
      <c r="R19" s="48">
        <v>0.41666666666666669</v>
      </c>
      <c r="S19" s="25"/>
      <c r="T19" s="48">
        <v>0.41666666666666669</v>
      </c>
    </row>
    <row r="20" spans="2:20" ht="7.5" customHeight="1" x14ac:dyDescent="0.25"/>
    <row r="21" spans="2:20" x14ac:dyDescent="0.25">
      <c r="B21" s="10">
        <f>B13+14</f>
        <v>42665</v>
      </c>
      <c r="C21" s="9"/>
      <c r="D21" s="9"/>
      <c r="E21" s="9"/>
      <c r="F21" s="8">
        <f>F13+14</f>
        <v>42784</v>
      </c>
      <c r="G21" s="28"/>
      <c r="H21" s="7" t="s">
        <v>14</v>
      </c>
      <c r="I21" s="27"/>
      <c r="J21" s="7" t="s">
        <v>13</v>
      </c>
      <c r="L21" s="10">
        <f>B21+1</f>
        <v>42666</v>
      </c>
      <c r="M21" s="9"/>
      <c r="N21" s="9"/>
      <c r="O21" s="9"/>
      <c r="P21" s="8">
        <f>F21+1</f>
        <v>42785</v>
      </c>
      <c r="Q21" s="28"/>
      <c r="R21" s="7" t="s">
        <v>14</v>
      </c>
      <c r="S21" s="27"/>
      <c r="T21" s="7" t="s">
        <v>13</v>
      </c>
    </row>
    <row r="22" spans="2:20" x14ac:dyDescent="0.25">
      <c r="B22" s="6" t="str">
        <f>B11</f>
        <v>TTC Roudnice n/L D</v>
      </c>
      <c r="C22" s="4" t="s">
        <v>9</v>
      </c>
      <c r="D22" s="5" t="s">
        <v>1</v>
      </c>
      <c r="E22" s="4" t="s">
        <v>8</v>
      </c>
      <c r="F22" s="3" t="str">
        <f>B9</f>
        <v>Baník Březenecká A</v>
      </c>
      <c r="G22" s="46">
        <f>B21-8</f>
        <v>42657</v>
      </c>
      <c r="H22" s="41">
        <v>0.75</v>
      </c>
      <c r="I22" s="57"/>
      <c r="J22" s="48">
        <v>0.66666666666666663</v>
      </c>
      <c r="L22" s="6" t="str">
        <f>B11</f>
        <v>TTC Roudnice n/L D</v>
      </c>
      <c r="M22" s="4" t="s">
        <v>9</v>
      </c>
      <c r="N22" s="5" t="s">
        <v>1</v>
      </c>
      <c r="O22" s="4" t="s">
        <v>6</v>
      </c>
      <c r="P22" s="3" t="str">
        <f>F9</f>
        <v>Sokol Horní Jiřetín A</v>
      </c>
      <c r="Q22" s="46">
        <f>L21-2</f>
        <v>42664</v>
      </c>
      <c r="R22" s="41">
        <v>0.75</v>
      </c>
      <c r="S22" s="47">
        <f>P21-6</f>
        <v>42779</v>
      </c>
      <c r="T22" s="41">
        <v>0.75</v>
      </c>
    </row>
    <row r="23" spans="2:20" x14ac:dyDescent="0.25">
      <c r="B23" s="6" t="str">
        <f>F11</f>
        <v>SKP Sever Ústí n/L D</v>
      </c>
      <c r="C23" s="4" t="s">
        <v>11</v>
      </c>
      <c r="D23" s="5" t="s">
        <v>1</v>
      </c>
      <c r="E23" s="4" t="s">
        <v>6</v>
      </c>
      <c r="F23" s="3" t="str">
        <f>F9</f>
        <v>Sokol Horní Jiřetín A</v>
      </c>
      <c r="G23" s="45"/>
      <c r="H23" s="48">
        <v>0.66666666666666663</v>
      </c>
      <c r="I23" s="47">
        <f>F21-12</f>
        <v>42772</v>
      </c>
      <c r="J23" s="41">
        <v>0.75</v>
      </c>
      <c r="L23" s="6" t="str">
        <f>F11</f>
        <v>SKP Sever Ústí n/L D</v>
      </c>
      <c r="M23" s="4" t="s">
        <v>11</v>
      </c>
      <c r="N23" s="5" t="s">
        <v>1</v>
      </c>
      <c r="O23" s="4" t="s">
        <v>8</v>
      </c>
      <c r="P23" s="3" t="str">
        <f>B9</f>
        <v>Baník Březenecká A</v>
      </c>
      <c r="Q23" s="45"/>
      <c r="R23" s="48">
        <v>0.41666666666666669</v>
      </c>
      <c r="S23" s="25"/>
      <c r="T23" s="48">
        <v>0.41666666666666669</v>
      </c>
    </row>
    <row r="24" spans="2:20" x14ac:dyDescent="0.25">
      <c r="B24" s="6" t="str">
        <f>B10</f>
        <v>TJ Sokol Bořislav A</v>
      </c>
      <c r="C24" s="4" t="s">
        <v>4</v>
      </c>
      <c r="D24" s="5" t="s">
        <v>1</v>
      </c>
      <c r="E24" s="4" t="s">
        <v>12</v>
      </c>
      <c r="F24" s="3" t="str">
        <f>B8</f>
        <v>Smolnice B</v>
      </c>
      <c r="G24" s="45"/>
      <c r="H24" s="48">
        <v>0.66666666666666663</v>
      </c>
      <c r="I24" s="47">
        <f>F21-9</f>
        <v>42775</v>
      </c>
      <c r="J24" s="41">
        <v>0.75</v>
      </c>
      <c r="L24" s="6" t="str">
        <f>B10</f>
        <v>TJ Sokol Bořislav A</v>
      </c>
      <c r="M24" s="4" t="s">
        <v>4</v>
      </c>
      <c r="N24" s="5" t="s">
        <v>1</v>
      </c>
      <c r="O24" s="4" t="s">
        <v>10</v>
      </c>
      <c r="P24" s="3" t="str">
        <f>F8</f>
        <v>KST Libořice A</v>
      </c>
      <c r="Q24" s="45"/>
      <c r="R24" s="48">
        <v>0.41666666666666669</v>
      </c>
      <c r="S24" s="57"/>
      <c r="T24" s="48">
        <v>0.41666666666666669</v>
      </c>
    </row>
    <row r="25" spans="2:20" x14ac:dyDescent="0.25">
      <c r="B25" s="6" t="str">
        <f>F10</f>
        <v>TTC Duchcov A</v>
      </c>
      <c r="C25" s="4" t="s">
        <v>2</v>
      </c>
      <c r="D25" s="5" t="s">
        <v>1</v>
      </c>
      <c r="E25" s="4" t="s">
        <v>10</v>
      </c>
      <c r="F25" s="3" t="str">
        <f>F8</f>
        <v>KST Libořice A</v>
      </c>
      <c r="G25" s="45"/>
      <c r="H25" s="48">
        <v>0.66666666666666663</v>
      </c>
      <c r="I25" s="57"/>
      <c r="J25" s="48">
        <v>0.66666666666666663</v>
      </c>
      <c r="L25" s="6" t="str">
        <f>F10</f>
        <v>TTC Duchcov A</v>
      </c>
      <c r="M25" s="4" t="s">
        <v>2</v>
      </c>
      <c r="N25" s="5" t="s">
        <v>1</v>
      </c>
      <c r="O25" s="4" t="s">
        <v>12</v>
      </c>
      <c r="P25" s="3" t="str">
        <f>B8</f>
        <v>Smolnice B</v>
      </c>
      <c r="Q25" s="46">
        <f>L21-8</f>
        <v>42658</v>
      </c>
      <c r="R25" s="41">
        <v>0.66666666666666663</v>
      </c>
      <c r="S25" s="47">
        <f>P21-3</f>
        <v>42782</v>
      </c>
      <c r="T25" s="41">
        <v>0.75</v>
      </c>
    </row>
    <row r="26" spans="2:20" x14ac:dyDescent="0.25">
      <c r="B26" s="6" t="str">
        <f>B6</f>
        <v>TJ Krupka C</v>
      </c>
      <c r="C26" s="4" t="s">
        <v>0</v>
      </c>
      <c r="D26" s="5" t="s">
        <v>1</v>
      </c>
      <c r="E26" s="4" t="s">
        <v>5</v>
      </c>
      <c r="F26" s="3" t="str">
        <f>B7</f>
        <v>SKST Baník Most E</v>
      </c>
      <c r="G26" s="56"/>
      <c r="H26" s="48">
        <v>0.66666666666666663</v>
      </c>
      <c r="I26" s="25"/>
      <c r="J26" s="41">
        <v>0.58333333333333337</v>
      </c>
      <c r="L26" s="6" t="str">
        <f>B6</f>
        <v>TJ Krupka C</v>
      </c>
      <c r="M26" s="4" t="s">
        <v>0</v>
      </c>
      <c r="N26" s="5" t="s">
        <v>1</v>
      </c>
      <c r="O26" s="4" t="s">
        <v>7</v>
      </c>
      <c r="P26" s="3" t="str">
        <f>F7</f>
        <v>TTC Litvínov C</v>
      </c>
      <c r="Q26" s="56"/>
      <c r="R26" s="48">
        <v>0.41666666666666669</v>
      </c>
      <c r="S26" s="25"/>
      <c r="T26" s="48">
        <v>0.41666666666666669</v>
      </c>
    </row>
    <row r="27" spans="2:20" x14ac:dyDescent="0.25">
      <c r="B27" s="6" t="str">
        <f>F6</f>
        <v>SKST Teplice D</v>
      </c>
      <c r="C27" s="4" t="s">
        <v>3</v>
      </c>
      <c r="D27" s="5" t="s">
        <v>1</v>
      </c>
      <c r="E27" s="4" t="s">
        <v>7</v>
      </c>
      <c r="F27" s="3" t="str">
        <f>F7</f>
        <v>TTC Litvínov C</v>
      </c>
      <c r="G27" s="56"/>
      <c r="H27" s="41">
        <v>0.41666666666666669</v>
      </c>
      <c r="I27" s="25"/>
      <c r="J27" s="48">
        <v>0.66666666666666663</v>
      </c>
      <c r="L27" s="6" t="str">
        <f>F6</f>
        <v>SKST Teplice D</v>
      </c>
      <c r="M27" s="4" t="s">
        <v>3</v>
      </c>
      <c r="N27" s="5" t="s">
        <v>1</v>
      </c>
      <c r="O27" s="4" t="s">
        <v>5</v>
      </c>
      <c r="P27" s="3" t="str">
        <f>B7</f>
        <v>SKST Baník Most E</v>
      </c>
      <c r="Q27" s="56"/>
      <c r="R27" s="41">
        <v>0.54166666666666663</v>
      </c>
      <c r="S27" s="25"/>
      <c r="T27" s="48">
        <v>0.41666666666666669</v>
      </c>
    </row>
    <row r="28" spans="2:20" ht="7.5" customHeight="1" x14ac:dyDescent="0.25"/>
    <row r="29" spans="2:20" x14ac:dyDescent="0.25">
      <c r="B29" s="10">
        <f>B21+14</f>
        <v>42679</v>
      </c>
      <c r="C29" s="9"/>
      <c r="D29" s="9"/>
      <c r="E29" s="9"/>
      <c r="F29" s="8">
        <f>F21+14</f>
        <v>42798</v>
      </c>
      <c r="G29" s="28"/>
      <c r="H29" s="7" t="s">
        <v>14</v>
      </c>
      <c r="I29" s="27"/>
      <c r="J29" s="7" t="s">
        <v>13</v>
      </c>
      <c r="L29" s="10">
        <f>B29+1</f>
        <v>42680</v>
      </c>
      <c r="M29" s="9"/>
      <c r="N29" s="9"/>
      <c r="O29" s="9"/>
      <c r="P29" s="8">
        <f>F29+1</f>
        <v>42799</v>
      </c>
      <c r="Q29" s="28"/>
      <c r="R29" s="7" t="s">
        <v>14</v>
      </c>
      <c r="S29" s="27"/>
      <c r="T29" s="7" t="s">
        <v>13</v>
      </c>
    </row>
    <row r="30" spans="2:20" x14ac:dyDescent="0.25">
      <c r="B30" s="6" t="str">
        <f>B7</f>
        <v>SKST Baník Most E</v>
      </c>
      <c r="C30" s="4" t="s">
        <v>5</v>
      </c>
      <c r="D30" s="5" t="s">
        <v>1</v>
      </c>
      <c r="E30" s="4" t="s">
        <v>9</v>
      </c>
      <c r="F30" s="3" t="str">
        <f>B11</f>
        <v>TTC Roudnice n/L D</v>
      </c>
      <c r="G30" s="45"/>
      <c r="H30" s="41">
        <v>0.58333333333333337</v>
      </c>
      <c r="I30" s="47">
        <f>F29-8</f>
        <v>42790</v>
      </c>
      <c r="J30" s="41">
        <v>0.75</v>
      </c>
      <c r="L30" s="6" t="str">
        <f>B7</f>
        <v>SKST Baník Most E</v>
      </c>
      <c r="M30" s="4" t="s">
        <v>5</v>
      </c>
      <c r="N30" s="5" t="s">
        <v>1</v>
      </c>
      <c r="O30" s="4" t="s">
        <v>11</v>
      </c>
      <c r="P30" s="3" t="str">
        <f>F11</f>
        <v>SKP Sever Ústí n/L D</v>
      </c>
      <c r="Q30" s="45"/>
      <c r="R30" s="48">
        <v>0.41666666666666669</v>
      </c>
      <c r="S30" s="57"/>
      <c r="T30" s="48">
        <v>0.41666666666666669</v>
      </c>
    </row>
    <row r="31" spans="2:20" x14ac:dyDescent="0.25">
      <c r="B31" s="6" t="str">
        <f>F7</f>
        <v>TTC Litvínov C</v>
      </c>
      <c r="C31" s="4" t="s">
        <v>7</v>
      </c>
      <c r="D31" s="5" t="s">
        <v>1</v>
      </c>
      <c r="E31" s="4" t="s">
        <v>11</v>
      </c>
      <c r="F31" s="3" t="str">
        <f>F11</f>
        <v>SKP Sever Ústí n/L D</v>
      </c>
      <c r="G31" s="56"/>
      <c r="H31" s="48">
        <v>0.66666666666666663</v>
      </c>
      <c r="I31" s="57"/>
      <c r="J31" s="48">
        <v>0.66666666666666663</v>
      </c>
      <c r="L31" s="6" t="str">
        <f>F7</f>
        <v>TTC Litvínov C</v>
      </c>
      <c r="M31" s="4" t="s">
        <v>7</v>
      </c>
      <c r="N31" s="5" t="s">
        <v>1</v>
      </c>
      <c r="O31" s="4" t="s">
        <v>9</v>
      </c>
      <c r="P31" s="3" t="str">
        <f>B11</f>
        <v>TTC Roudnice n/L D</v>
      </c>
      <c r="Q31" s="56"/>
      <c r="R31" s="48">
        <v>0.41666666666666669</v>
      </c>
      <c r="S31" s="47">
        <f>P29-2</f>
        <v>42797</v>
      </c>
      <c r="T31" s="41">
        <v>0.75</v>
      </c>
    </row>
    <row r="32" spans="2:20" x14ac:dyDescent="0.25">
      <c r="B32" s="6" t="str">
        <f>B8</f>
        <v>Smolnice B</v>
      </c>
      <c r="C32" s="4" t="s">
        <v>12</v>
      </c>
      <c r="D32" s="5" t="s">
        <v>1</v>
      </c>
      <c r="E32" s="4" t="s">
        <v>0</v>
      </c>
      <c r="F32" s="3" t="str">
        <f>B6</f>
        <v>TJ Krupka C</v>
      </c>
      <c r="G32" s="46">
        <f>B29-9</f>
        <v>42670</v>
      </c>
      <c r="H32" s="41">
        <v>0.75</v>
      </c>
      <c r="I32" s="57"/>
      <c r="J32" s="48">
        <v>0.66666666666666663</v>
      </c>
      <c r="L32" s="6" t="str">
        <f>B8</f>
        <v>Smolnice B</v>
      </c>
      <c r="M32" s="4" t="s">
        <v>12</v>
      </c>
      <c r="N32" s="5" t="s">
        <v>1</v>
      </c>
      <c r="O32" s="4" t="s">
        <v>3</v>
      </c>
      <c r="P32" s="3" t="str">
        <f>F6</f>
        <v>SKST Teplice D</v>
      </c>
      <c r="Q32" s="46">
        <f>L29-3</f>
        <v>42677</v>
      </c>
      <c r="R32" s="41">
        <v>0.75</v>
      </c>
      <c r="S32" s="57"/>
      <c r="T32" s="41">
        <v>0.54166666666666663</v>
      </c>
    </row>
    <row r="33" spans="2:20" x14ac:dyDescent="0.25">
      <c r="B33" s="6" t="str">
        <f>F8</f>
        <v>KST Libořice A</v>
      </c>
      <c r="C33" s="4" t="s">
        <v>10</v>
      </c>
      <c r="D33" s="5" t="s">
        <v>1</v>
      </c>
      <c r="E33" s="4" t="s">
        <v>3</v>
      </c>
      <c r="F33" s="3" t="str">
        <f>F6</f>
        <v>SKST Teplice D</v>
      </c>
      <c r="G33" s="56"/>
      <c r="H33" s="48">
        <v>0.66666666666666663</v>
      </c>
      <c r="I33" s="57"/>
      <c r="J33" s="41">
        <v>0.41666666666666669</v>
      </c>
      <c r="L33" s="6" t="str">
        <f>F8</f>
        <v>KST Libořice A</v>
      </c>
      <c r="M33" s="4" t="s">
        <v>10</v>
      </c>
      <c r="N33" s="5" t="s">
        <v>1</v>
      </c>
      <c r="O33" s="4" t="s">
        <v>0</v>
      </c>
      <c r="P33" s="3" t="str">
        <f>B6</f>
        <v>TJ Krupka C</v>
      </c>
      <c r="Q33" s="56"/>
      <c r="R33" s="48">
        <v>0.41666666666666669</v>
      </c>
      <c r="S33" s="57"/>
      <c r="T33" s="48">
        <v>0.41666666666666669</v>
      </c>
    </row>
    <row r="34" spans="2:20" x14ac:dyDescent="0.25">
      <c r="B34" s="6" t="str">
        <f>B9</f>
        <v>Baník Březenecká A</v>
      </c>
      <c r="C34" s="4" t="s">
        <v>8</v>
      </c>
      <c r="D34" s="5" t="s">
        <v>1</v>
      </c>
      <c r="E34" s="4" t="s">
        <v>4</v>
      </c>
      <c r="F34" s="3" t="str">
        <f>B10</f>
        <v>TJ Sokol Bořislav A</v>
      </c>
      <c r="G34" s="56"/>
      <c r="H34" s="48">
        <v>0.66666666666666663</v>
      </c>
      <c r="I34" s="25"/>
      <c r="J34" s="48">
        <v>0.66666666666666663</v>
      </c>
      <c r="L34" s="6" t="str">
        <f>B9</f>
        <v>Baník Březenecká A</v>
      </c>
      <c r="M34" s="4" t="s">
        <v>8</v>
      </c>
      <c r="N34" s="5" t="s">
        <v>1</v>
      </c>
      <c r="O34" s="4" t="s">
        <v>2</v>
      </c>
      <c r="P34" s="3" t="str">
        <f>F10</f>
        <v>TTC Duchcov A</v>
      </c>
      <c r="Q34" s="45"/>
      <c r="R34" s="48">
        <v>0.41666666666666669</v>
      </c>
      <c r="S34" s="47">
        <f>P29-8</f>
        <v>42791</v>
      </c>
      <c r="T34" s="41">
        <v>0.66666666666666663</v>
      </c>
    </row>
    <row r="35" spans="2:20" x14ac:dyDescent="0.25">
      <c r="B35" s="6" t="str">
        <f>F9</f>
        <v>Sokol Horní Jiřetín A</v>
      </c>
      <c r="C35" s="4" t="s">
        <v>6</v>
      </c>
      <c r="D35" s="5" t="s">
        <v>1</v>
      </c>
      <c r="E35" s="4" t="s">
        <v>2</v>
      </c>
      <c r="F35" s="3" t="str">
        <f>F10</f>
        <v>TTC Duchcov A</v>
      </c>
      <c r="G35" s="46">
        <f>B29-12</f>
        <v>42667</v>
      </c>
      <c r="H35" s="41">
        <v>0.75</v>
      </c>
      <c r="I35" s="25"/>
      <c r="J35" s="48">
        <v>0.66666666666666663</v>
      </c>
      <c r="L35" s="6" t="str">
        <f>F9</f>
        <v>Sokol Horní Jiřetín A</v>
      </c>
      <c r="M35" s="4" t="s">
        <v>6</v>
      </c>
      <c r="N35" s="5" t="s">
        <v>1</v>
      </c>
      <c r="O35" s="4" t="s">
        <v>4</v>
      </c>
      <c r="P35" s="3" t="str">
        <f>B10</f>
        <v>TJ Sokol Bořislav A</v>
      </c>
      <c r="Q35" s="46">
        <f>L29-6</f>
        <v>42674</v>
      </c>
      <c r="R35" s="41">
        <v>0.75</v>
      </c>
      <c r="S35" s="25"/>
      <c r="T35" s="48">
        <v>0.41666666666666669</v>
      </c>
    </row>
    <row r="36" spans="2:20" ht="7.5" customHeight="1" x14ac:dyDescent="0.25"/>
    <row r="37" spans="2:20" x14ac:dyDescent="0.25">
      <c r="B37" s="10">
        <f>B29+14</f>
        <v>42693</v>
      </c>
      <c r="C37" s="9"/>
      <c r="D37" s="9"/>
      <c r="E37" s="9"/>
      <c r="F37" s="8">
        <f>F29+14</f>
        <v>42812</v>
      </c>
      <c r="G37" s="28"/>
      <c r="H37" s="7" t="s">
        <v>14</v>
      </c>
      <c r="I37" s="27"/>
      <c r="J37" s="7" t="s">
        <v>13</v>
      </c>
      <c r="L37" s="10">
        <f>B37+1</f>
        <v>42694</v>
      </c>
      <c r="M37" s="9"/>
      <c r="N37" s="9"/>
      <c r="O37" s="9"/>
      <c r="P37" s="8">
        <f>F37+1</f>
        <v>42813</v>
      </c>
      <c r="Q37" s="28"/>
      <c r="R37" s="7" t="s">
        <v>14</v>
      </c>
      <c r="S37" s="27"/>
      <c r="T37" s="7" t="s">
        <v>13</v>
      </c>
    </row>
    <row r="38" spans="2:20" x14ac:dyDescent="0.25">
      <c r="B38" s="6" t="str">
        <f>B11</f>
        <v>TTC Roudnice n/L D</v>
      </c>
      <c r="C38" s="4" t="s">
        <v>9</v>
      </c>
      <c r="D38" s="5" t="s">
        <v>1</v>
      </c>
      <c r="E38" s="4" t="s">
        <v>4</v>
      </c>
      <c r="F38" s="3" t="str">
        <f>B10</f>
        <v>TJ Sokol Bořislav A</v>
      </c>
      <c r="G38" s="46">
        <f>B37-8</f>
        <v>42685</v>
      </c>
      <c r="H38" s="41">
        <v>0.75</v>
      </c>
      <c r="I38" s="57"/>
      <c r="J38" s="48">
        <v>0.66666666666666663</v>
      </c>
      <c r="L38" s="6" t="str">
        <f>B11</f>
        <v>TTC Roudnice n/L D</v>
      </c>
      <c r="M38" s="4" t="s">
        <v>9</v>
      </c>
      <c r="N38" s="5" t="s">
        <v>1</v>
      </c>
      <c r="O38" s="4" t="s">
        <v>2</v>
      </c>
      <c r="P38" s="3" t="str">
        <f>F10</f>
        <v>TTC Duchcov A</v>
      </c>
      <c r="Q38" s="46">
        <f>L37-2</f>
        <v>42692</v>
      </c>
      <c r="R38" s="41">
        <v>0.75</v>
      </c>
      <c r="S38" s="47">
        <f>P37-8</f>
        <v>42805</v>
      </c>
      <c r="T38" s="41">
        <v>0.66666666666666663</v>
      </c>
    </row>
    <row r="39" spans="2:20" x14ac:dyDescent="0.25">
      <c r="B39" s="6" t="str">
        <f>F11</f>
        <v>SKP Sever Ústí n/L D</v>
      </c>
      <c r="C39" s="4" t="s">
        <v>11</v>
      </c>
      <c r="D39" s="5" t="s">
        <v>1</v>
      </c>
      <c r="E39" s="4" t="s">
        <v>2</v>
      </c>
      <c r="F39" s="3" t="str">
        <f>F10</f>
        <v>TTC Duchcov A</v>
      </c>
      <c r="G39" s="45"/>
      <c r="H39" s="48">
        <v>0.66666666666666663</v>
      </c>
      <c r="I39" s="25"/>
      <c r="J39" s="48">
        <v>0.66666666666666663</v>
      </c>
      <c r="L39" s="6" t="str">
        <f>F11</f>
        <v>SKP Sever Ústí n/L D</v>
      </c>
      <c r="M39" s="4" t="s">
        <v>11</v>
      </c>
      <c r="N39" s="5" t="s">
        <v>1</v>
      </c>
      <c r="O39" s="4" t="s">
        <v>4</v>
      </c>
      <c r="P39" s="3" t="str">
        <f>B10</f>
        <v>TJ Sokol Bořislav A</v>
      </c>
      <c r="Q39" s="45"/>
      <c r="R39" s="48">
        <v>0.41666666666666669</v>
      </c>
      <c r="S39" s="57"/>
      <c r="T39" s="48">
        <v>0.41666666666666669</v>
      </c>
    </row>
    <row r="40" spans="2:20" x14ac:dyDescent="0.25">
      <c r="B40" s="6" t="str">
        <f>B6</f>
        <v>TJ Krupka C</v>
      </c>
      <c r="C40" s="4" t="s">
        <v>0</v>
      </c>
      <c r="D40" s="5" t="s">
        <v>1</v>
      </c>
      <c r="E40" s="4" t="s">
        <v>8</v>
      </c>
      <c r="F40" s="3" t="str">
        <f>B9</f>
        <v>Baník Březenecká A</v>
      </c>
      <c r="G40" s="56"/>
      <c r="H40" s="48">
        <v>0.66666666666666663</v>
      </c>
      <c r="I40" s="57"/>
      <c r="J40" s="48">
        <v>0.66666666666666663</v>
      </c>
      <c r="L40" s="6" t="str">
        <f>B6</f>
        <v>TJ Krupka C</v>
      </c>
      <c r="M40" s="4" t="s">
        <v>0</v>
      </c>
      <c r="N40" s="5" t="s">
        <v>1</v>
      </c>
      <c r="O40" s="4" t="s">
        <v>6</v>
      </c>
      <c r="P40" s="3" t="str">
        <f>F9</f>
        <v>Sokol Horní Jiřetín A</v>
      </c>
      <c r="Q40" s="56"/>
      <c r="R40" s="48">
        <v>0.41666666666666669</v>
      </c>
      <c r="S40" s="47">
        <f>P37-6</f>
        <v>42807</v>
      </c>
      <c r="T40" s="41">
        <v>0.75</v>
      </c>
    </row>
    <row r="41" spans="2:20" x14ac:dyDescent="0.25">
      <c r="B41" s="6" t="str">
        <f>F6</f>
        <v>SKST Teplice D</v>
      </c>
      <c r="C41" s="4" t="s">
        <v>3</v>
      </c>
      <c r="D41" s="5" t="s">
        <v>1</v>
      </c>
      <c r="E41" s="4" t="s">
        <v>6</v>
      </c>
      <c r="F41" s="3" t="str">
        <f>F9</f>
        <v>Sokol Horní Jiřetín A</v>
      </c>
      <c r="G41" s="56"/>
      <c r="H41" s="41">
        <v>0.41666666666666669</v>
      </c>
      <c r="I41" s="47">
        <f>F37-12</f>
        <v>42800</v>
      </c>
      <c r="J41" s="41">
        <v>0.75</v>
      </c>
      <c r="L41" s="6" t="str">
        <f>F6</f>
        <v>SKST Teplice D</v>
      </c>
      <c r="M41" s="4" t="s">
        <v>3</v>
      </c>
      <c r="N41" s="5" t="s">
        <v>1</v>
      </c>
      <c r="O41" s="4" t="s">
        <v>8</v>
      </c>
      <c r="P41" s="3" t="str">
        <f>B9</f>
        <v>Baník Březenecká A</v>
      </c>
      <c r="Q41" s="56"/>
      <c r="R41" s="41">
        <v>0.54166666666666663</v>
      </c>
      <c r="S41" s="25"/>
      <c r="T41" s="48">
        <v>0.41666666666666669</v>
      </c>
    </row>
    <row r="42" spans="2:20" x14ac:dyDescent="0.25">
      <c r="B42" s="6" t="str">
        <f>B7</f>
        <v>SKST Baník Most E</v>
      </c>
      <c r="C42" s="4" t="s">
        <v>5</v>
      </c>
      <c r="D42" s="5" t="s">
        <v>1</v>
      </c>
      <c r="E42" s="4" t="s">
        <v>12</v>
      </c>
      <c r="F42" s="3" t="str">
        <f>B8</f>
        <v>Smolnice B</v>
      </c>
      <c r="G42" s="45"/>
      <c r="H42" s="41">
        <v>0.58333333333333337</v>
      </c>
      <c r="I42" s="47">
        <f>F37-9</f>
        <v>42803</v>
      </c>
      <c r="J42" s="41">
        <v>0.75</v>
      </c>
      <c r="L42" s="6" t="str">
        <f>B7</f>
        <v>SKST Baník Most E</v>
      </c>
      <c r="M42" s="4" t="s">
        <v>5</v>
      </c>
      <c r="N42" s="5" t="s">
        <v>1</v>
      </c>
      <c r="O42" s="4" t="s">
        <v>10</v>
      </c>
      <c r="P42" s="3" t="str">
        <f>F8</f>
        <v>KST Libořice A</v>
      </c>
      <c r="Q42" s="45"/>
      <c r="R42" s="48">
        <v>0.41666666666666669</v>
      </c>
      <c r="S42" s="25"/>
      <c r="T42" s="48">
        <v>0.41666666666666669</v>
      </c>
    </row>
    <row r="43" spans="2:20" x14ac:dyDescent="0.25">
      <c r="B43" s="6" t="str">
        <f>F7</f>
        <v>TTC Litvínov C</v>
      </c>
      <c r="C43" s="4" t="s">
        <v>7</v>
      </c>
      <c r="D43" s="5" t="s">
        <v>1</v>
      </c>
      <c r="E43" s="4" t="s">
        <v>10</v>
      </c>
      <c r="F43" s="3" t="str">
        <f>F8</f>
        <v>KST Libořice A</v>
      </c>
      <c r="G43" s="56"/>
      <c r="H43" s="48">
        <v>0.66666666666666663</v>
      </c>
      <c r="I43" s="25"/>
      <c r="J43" s="48">
        <v>0.66666666666666663</v>
      </c>
      <c r="L43" s="6" t="str">
        <f>F7</f>
        <v>TTC Litvínov C</v>
      </c>
      <c r="M43" s="4" t="s">
        <v>7</v>
      </c>
      <c r="N43" s="5" t="s">
        <v>1</v>
      </c>
      <c r="O43" s="4" t="s">
        <v>12</v>
      </c>
      <c r="P43" s="3" t="str">
        <f>B8</f>
        <v>Smolnice B</v>
      </c>
      <c r="Q43" s="56"/>
      <c r="R43" s="48">
        <v>0.41666666666666669</v>
      </c>
      <c r="S43" s="47">
        <f>P37-3</f>
        <v>42810</v>
      </c>
      <c r="T43" s="41">
        <v>0.75</v>
      </c>
    </row>
    <row r="44" spans="2:20" ht="7.5" customHeight="1" x14ac:dyDescent="0.25"/>
    <row r="45" spans="2:20" x14ac:dyDescent="0.25">
      <c r="B45" s="10">
        <f>B37+14</f>
        <v>42707</v>
      </c>
      <c r="C45" s="9"/>
      <c r="D45" s="9"/>
      <c r="E45" s="9"/>
      <c r="F45" s="8">
        <f>F37+14</f>
        <v>42826</v>
      </c>
      <c r="G45" s="28"/>
      <c r="H45" s="7" t="s">
        <v>14</v>
      </c>
      <c r="I45" s="27"/>
      <c r="J45" s="7" t="s">
        <v>13</v>
      </c>
      <c r="L45" s="10">
        <f>B45+1</f>
        <v>42708</v>
      </c>
      <c r="M45" s="9"/>
      <c r="N45" s="9"/>
      <c r="O45" s="9"/>
      <c r="P45" s="8">
        <f>F45+1</f>
        <v>42827</v>
      </c>
      <c r="Q45" s="28"/>
      <c r="R45" s="7" t="s">
        <v>14</v>
      </c>
      <c r="S45" s="27"/>
      <c r="T45" s="7" t="s">
        <v>13</v>
      </c>
    </row>
    <row r="46" spans="2:20" x14ac:dyDescent="0.25">
      <c r="B46" s="6" t="str">
        <f>B8</f>
        <v>Smolnice B</v>
      </c>
      <c r="C46" s="4" t="s">
        <v>12</v>
      </c>
      <c r="D46" s="5" t="s">
        <v>1</v>
      </c>
      <c r="E46" s="4" t="s">
        <v>9</v>
      </c>
      <c r="F46" s="3" t="str">
        <f>B11</f>
        <v>TTC Roudnice n/L D</v>
      </c>
      <c r="G46" s="46">
        <f>B45-9</f>
        <v>42698</v>
      </c>
      <c r="H46" s="41">
        <v>0.75</v>
      </c>
      <c r="I46" s="47">
        <f>F45-8</f>
        <v>42818</v>
      </c>
      <c r="J46" s="41">
        <v>0.75</v>
      </c>
      <c r="L46" s="6" t="str">
        <f>B8</f>
        <v>Smolnice B</v>
      </c>
      <c r="M46" s="4" t="s">
        <v>12</v>
      </c>
      <c r="N46" s="5" t="s">
        <v>1</v>
      </c>
      <c r="O46" s="4" t="s">
        <v>11</v>
      </c>
      <c r="P46" s="3" t="str">
        <f>F11</f>
        <v>SKP Sever Ústí n/L D</v>
      </c>
      <c r="Q46" s="46">
        <f>L45-3</f>
        <v>42705</v>
      </c>
      <c r="R46" s="41">
        <v>0.75</v>
      </c>
      <c r="S46" s="57"/>
      <c r="T46" s="48">
        <v>0.41666666666666669</v>
      </c>
    </row>
    <row r="47" spans="2:20" x14ac:dyDescent="0.25">
      <c r="B47" s="6" t="str">
        <f>F8</f>
        <v>KST Libořice A</v>
      </c>
      <c r="C47" s="4" t="s">
        <v>10</v>
      </c>
      <c r="D47" s="5" t="s">
        <v>1</v>
      </c>
      <c r="E47" s="4" t="s">
        <v>11</v>
      </c>
      <c r="F47" s="3" t="str">
        <f>F11</f>
        <v>SKP Sever Ústí n/L D</v>
      </c>
      <c r="G47" s="56"/>
      <c r="H47" s="48">
        <v>0.66666666666666663</v>
      </c>
      <c r="I47" s="57"/>
      <c r="J47" s="48">
        <v>0.66666666666666663</v>
      </c>
      <c r="L47" s="6" t="str">
        <f>F8</f>
        <v>KST Libořice A</v>
      </c>
      <c r="M47" s="4" t="s">
        <v>10</v>
      </c>
      <c r="N47" s="5" t="s">
        <v>1</v>
      </c>
      <c r="O47" s="4" t="s">
        <v>9</v>
      </c>
      <c r="P47" s="3" t="str">
        <f>B11</f>
        <v>TTC Roudnice n/L D</v>
      </c>
      <c r="Q47" s="56"/>
      <c r="R47" s="48">
        <v>0.41666666666666669</v>
      </c>
      <c r="S47" s="47">
        <f>P45-2</f>
        <v>42825</v>
      </c>
      <c r="T47" s="41">
        <v>0.75</v>
      </c>
    </row>
    <row r="48" spans="2:20" x14ac:dyDescent="0.25">
      <c r="B48" s="6" t="str">
        <f>B9</f>
        <v>Baník Březenecká A</v>
      </c>
      <c r="C48" s="4" t="s">
        <v>8</v>
      </c>
      <c r="D48" s="5" t="s">
        <v>1</v>
      </c>
      <c r="E48" s="4" t="s">
        <v>5</v>
      </c>
      <c r="F48" s="3" t="str">
        <f>B7</f>
        <v>SKST Baník Most E</v>
      </c>
      <c r="G48" s="56"/>
      <c r="H48" s="48">
        <v>0.66666666666666663</v>
      </c>
      <c r="I48" s="57"/>
      <c r="J48" s="41">
        <v>0.58333333333333337</v>
      </c>
      <c r="L48" s="6" t="str">
        <f>B9</f>
        <v>Baník Březenecká A</v>
      </c>
      <c r="M48" s="4" t="s">
        <v>8</v>
      </c>
      <c r="N48" s="5" t="s">
        <v>1</v>
      </c>
      <c r="O48" s="4" t="s">
        <v>7</v>
      </c>
      <c r="P48" s="3" t="str">
        <f>F7</f>
        <v>TTC Litvínov C</v>
      </c>
      <c r="Q48" s="45"/>
      <c r="R48" s="48">
        <v>0.41666666666666669</v>
      </c>
      <c r="S48" s="57"/>
      <c r="T48" s="48">
        <v>0.41666666666666669</v>
      </c>
    </row>
    <row r="49" spans="2:20" x14ac:dyDescent="0.25">
      <c r="B49" s="6" t="str">
        <f>F9</f>
        <v>Sokol Horní Jiřetín A</v>
      </c>
      <c r="C49" s="4" t="s">
        <v>6</v>
      </c>
      <c r="D49" s="5" t="s">
        <v>1</v>
      </c>
      <c r="E49" s="4" t="s">
        <v>7</v>
      </c>
      <c r="F49" s="3" t="str">
        <f>F7</f>
        <v>TTC Litvínov C</v>
      </c>
      <c r="G49" s="46">
        <f>B45-12</f>
        <v>42695</v>
      </c>
      <c r="H49" s="41">
        <v>0.75</v>
      </c>
      <c r="I49" s="57"/>
      <c r="J49" s="48">
        <v>0.66666666666666663</v>
      </c>
      <c r="L49" s="6" t="str">
        <f>F9</f>
        <v>Sokol Horní Jiřetín A</v>
      </c>
      <c r="M49" s="4" t="s">
        <v>6</v>
      </c>
      <c r="N49" s="5" t="s">
        <v>1</v>
      </c>
      <c r="O49" s="4" t="s">
        <v>5</v>
      </c>
      <c r="P49" s="3" t="str">
        <f>B7</f>
        <v>SKST Baník Most E</v>
      </c>
      <c r="Q49" s="46">
        <f>L45-6</f>
        <v>42702</v>
      </c>
      <c r="R49" s="41">
        <v>0.75</v>
      </c>
      <c r="S49" s="57"/>
      <c r="T49" s="48">
        <v>0.41666666666666669</v>
      </c>
    </row>
    <row r="50" spans="2:20" x14ac:dyDescent="0.25">
      <c r="B50" s="6" t="str">
        <f>B10</f>
        <v>TJ Sokol Bořislav A</v>
      </c>
      <c r="C50" s="4" t="s">
        <v>4</v>
      </c>
      <c r="D50" s="5" t="s">
        <v>1</v>
      </c>
      <c r="E50" s="4" t="s">
        <v>0</v>
      </c>
      <c r="F50" s="3" t="str">
        <f>B6</f>
        <v>TJ Krupka C</v>
      </c>
      <c r="G50" s="45"/>
      <c r="H50" s="48">
        <v>0.66666666666666663</v>
      </c>
      <c r="I50" s="25"/>
      <c r="J50" s="48">
        <v>0.66666666666666663</v>
      </c>
      <c r="L50" s="6" t="str">
        <f>B10</f>
        <v>TJ Sokol Bořislav A</v>
      </c>
      <c r="M50" s="4" t="s">
        <v>4</v>
      </c>
      <c r="N50" s="5" t="s">
        <v>1</v>
      </c>
      <c r="O50" s="4" t="s">
        <v>3</v>
      </c>
      <c r="P50" s="3" t="str">
        <f>F6</f>
        <v>SKST Teplice D</v>
      </c>
      <c r="Q50" s="45"/>
      <c r="R50" s="48">
        <v>0.41666666666666669</v>
      </c>
      <c r="S50" s="25"/>
      <c r="T50" s="41">
        <v>0.54166666666666663</v>
      </c>
    </row>
    <row r="51" spans="2:20" x14ac:dyDescent="0.25">
      <c r="B51" s="6" t="str">
        <f>F10</f>
        <v>TTC Duchcov A</v>
      </c>
      <c r="C51" s="4" t="s">
        <v>2</v>
      </c>
      <c r="D51" s="5" t="s">
        <v>1</v>
      </c>
      <c r="E51" s="4" t="s">
        <v>3</v>
      </c>
      <c r="F51" s="3" t="str">
        <f>F6</f>
        <v>SKST Teplice D</v>
      </c>
      <c r="G51" s="45"/>
      <c r="H51" s="48">
        <v>0.66666666666666663</v>
      </c>
      <c r="I51" s="25"/>
      <c r="J51" s="41">
        <v>0.41666666666666669</v>
      </c>
      <c r="L51" s="6" t="str">
        <f>F10</f>
        <v>TTC Duchcov A</v>
      </c>
      <c r="M51" s="4" t="s">
        <v>2</v>
      </c>
      <c r="N51" s="5" t="s">
        <v>1</v>
      </c>
      <c r="O51" s="4" t="s">
        <v>0</v>
      </c>
      <c r="P51" s="3" t="str">
        <f>B6</f>
        <v>TJ Krupka C</v>
      </c>
      <c r="Q51" s="46">
        <f>L45-8</f>
        <v>42700</v>
      </c>
      <c r="R51" s="41">
        <v>0.66666666666666663</v>
      </c>
      <c r="S51" s="25"/>
      <c r="T51" s="48">
        <v>0.41666666666666669</v>
      </c>
    </row>
  </sheetData>
  <mergeCells count="3">
    <mergeCell ref="B2:T2"/>
    <mergeCell ref="Q5:T11"/>
    <mergeCell ref="L5:P11"/>
  </mergeCells>
  <pageMargins left="0.25" right="0.25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1"/>
  <sheetViews>
    <sheetView zoomScale="80" zoomScaleNormal="80" workbookViewId="0">
      <selection activeCell="X11" sqref="X11"/>
    </sheetView>
  </sheetViews>
  <sheetFormatPr defaultRowHeight="15" x14ac:dyDescent="0.25"/>
  <cols>
    <col min="1" max="1" width="2.85546875" customWidth="1"/>
    <col min="2" max="2" width="30" style="1" customWidth="1"/>
    <col min="3" max="3" width="2.85546875" customWidth="1"/>
    <col min="4" max="4" width="1.7109375" bestFit="1" customWidth="1"/>
    <col min="5" max="5" width="2.85546875" customWidth="1"/>
    <col min="6" max="6" width="30" style="1" customWidth="1"/>
    <col min="7" max="7" width="11.5703125" style="23" customWidth="1"/>
    <col min="8" max="8" width="5.28515625" customWidth="1"/>
    <col min="9" max="9" width="11.5703125" style="23" customWidth="1"/>
    <col min="10" max="10" width="5.28515625" customWidth="1"/>
    <col min="11" max="11" width="1.42578125" customWidth="1"/>
    <col min="12" max="12" width="30" style="1" customWidth="1"/>
    <col min="13" max="13" width="2.85546875" customWidth="1"/>
    <col min="14" max="14" width="1.7109375" customWidth="1"/>
    <col min="15" max="15" width="2.85546875" customWidth="1"/>
    <col min="16" max="16" width="30" style="1" customWidth="1"/>
    <col min="17" max="17" width="11.5703125" style="23" customWidth="1"/>
    <col min="18" max="18" width="5.28515625" customWidth="1"/>
    <col min="19" max="19" width="11.5703125" style="23" customWidth="1"/>
    <col min="20" max="20" width="5.28515625" customWidth="1"/>
    <col min="21" max="21" width="2.85546875" customWidth="1"/>
    <col min="23" max="23" width="25" customWidth="1"/>
  </cols>
  <sheetData>
    <row r="1" spans="2:25" x14ac:dyDescent="0.25">
      <c r="V1" s="49">
        <v>1</v>
      </c>
      <c r="W1" s="50" t="s">
        <v>224</v>
      </c>
      <c r="X1" s="49">
        <v>4</v>
      </c>
      <c r="Y1" s="51">
        <v>0.77083333333333337</v>
      </c>
    </row>
    <row r="2" spans="2:25" ht="26.25" x14ac:dyDescent="0.4">
      <c r="B2" s="97" t="s">
        <v>160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V2" s="49">
        <v>2</v>
      </c>
      <c r="W2" s="50" t="s">
        <v>27</v>
      </c>
      <c r="X2" s="49">
        <v>0</v>
      </c>
      <c r="Y2" s="51">
        <v>0.75</v>
      </c>
    </row>
    <row r="3" spans="2:25" ht="14.25" customHeight="1" x14ac:dyDescent="0.4">
      <c r="B3" s="12"/>
      <c r="C3" s="11"/>
      <c r="D3" s="11"/>
      <c r="E3" s="11"/>
      <c r="F3" s="12"/>
      <c r="H3" s="11"/>
      <c r="J3" s="11"/>
      <c r="K3" s="11"/>
      <c r="L3" s="12"/>
      <c r="M3" s="11"/>
      <c r="N3" s="11"/>
      <c r="O3" s="11"/>
      <c r="P3" s="12"/>
      <c r="R3" s="11"/>
      <c r="T3" s="11"/>
      <c r="V3" s="49">
        <v>3</v>
      </c>
      <c r="W3" s="50" t="s">
        <v>162</v>
      </c>
      <c r="X3" s="49">
        <v>4</v>
      </c>
      <c r="Y3" s="51">
        <v>0.75</v>
      </c>
    </row>
    <row r="4" spans="2:25" ht="14.25" customHeight="1" x14ac:dyDescent="0.25">
      <c r="V4" s="49">
        <v>4</v>
      </c>
      <c r="W4" s="50" t="s">
        <v>168</v>
      </c>
      <c r="X4" s="49">
        <v>4</v>
      </c>
      <c r="Y4" s="51">
        <v>0.75</v>
      </c>
    </row>
    <row r="5" spans="2:25" x14ac:dyDescent="0.25">
      <c r="B5" s="10">
        <v>42639</v>
      </c>
      <c r="C5" s="9"/>
      <c r="D5" s="9"/>
      <c r="E5" s="9"/>
      <c r="F5" s="8">
        <v>42751</v>
      </c>
      <c r="G5" s="131" t="s">
        <v>14</v>
      </c>
      <c r="H5" s="132"/>
      <c r="I5" s="131" t="s">
        <v>13</v>
      </c>
      <c r="J5" s="132"/>
      <c r="L5" s="98" t="s">
        <v>172</v>
      </c>
      <c r="M5" s="99"/>
      <c r="N5" s="99"/>
      <c r="O5" s="99"/>
      <c r="P5" s="99"/>
      <c r="Q5" s="99"/>
      <c r="R5" s="99"/>
      <c r="S5" s="99"/>
      <c r="T5" s="100"/>
      <c r="V5" s="49">
        <v>5</v>
      </c>
      <c r="W5" s="50" t="s">
        <v>30</v>
      </c>
      <c r="X5" s="49">
        <v>0</v>
      </c>
      <c r="Y5" s="51">
        <v>0.75</v>
      </c>
    </row>
    <row r="6" spans="2:25" x14ac:dyDescent="0.25">
      <c r="B6" s="6" t="s">
        <v>37</v>
      </c>
      <c r="C6" s="4">
        <v>1</v>
      </c>
      <c r="D6" s="5" t="s">
        <v>1</v>
      </c>
      <c r="E6" s="4">
        <v>12</v>
      </c>
      <c r="F6" s="3" t="s">
        <v>167</v>
      </c>
      <c r="G6" s="24">
        <f>VLOOKUP(C6,$V$1:$Y$12,3)+B5</f>
        <v>42643</v>
      </c>
      <c r="H6" s="2">
        <f>VLOOKUP(C6,$V$1:$Y$12,4)</f>
        <v>0.77083333333333337</v>
      </c>
      <c r="I6" s="24">
        <f>VLOOKUP(E6,$V$1:$Y$12,3)+F5</f>
        <v>42755</v>
      </c>
      <c r="J6" s="2">
        <f>VLOOKUP(E6,$V$1:$Y$12,4)</f>
        <v>0.75</v>
      </c>
      <c r="L6" s="101"/>
      <c r="M6" s="102"/>
      <c r="N6" s="102"/>
      <c r="O6" s="102"/>
      <c r="P6" s="102"/>
      <c r="Q6" s="102"/>
      <c r="R6" s="102"/>
      <c r="S6" s="102"/>
      <c r="T6" s="103"/>
      <c r="V6" s="49">
        <v>6</v>
      </c>
      <c r="W6" s="50" t="s">
        <v>130</v>
      </c>
      <c r="X6" s="49">
        <v>0</v>
      </c>
      <c r="Y6" s="51">
        <v>0.75</v>
      </c>
    </row>
    <row r="7" spans="2:25" x14ac:dyDescent="0.25">
      <c r="B7" s="6" t="s">
        <v>27</v>
      </c>
      <c r="C7" s="4">
        <v>2</v>
      </c>
      <c r="D7" s="5" t="s">
        <v>1</v>
      </c>
      <c r="E7" s="4">
        <v>11</v>
      </c>
      <c r="F7" s="3" t="s">
        <v>38</v>
      </c>
      <c r="G7" s="24">
        <f>VLOOKUP(C7,$V$1:$Y$12,3)+B5</f>
        <v>42639</v>
      </c>
      <c r="H7" s="2">
        <f t="shared" ref="H7:H11" si="0">VLOOKUP(C7,$V$1:$Y$12,4)</f>
        <v>0.75</v>
      </c>
      <c r="I7" s="24">
        <f>VLOOKUP(E7,$V$1:$Y$12,3)+F5</f>
        <v>42755</v>
      </c>
      <c r="J7" s="2">
        <f t="shared" ref="J7:J11" si="1">VLOOKUP(E7,$V$1:$Y$12,4)</f>
        <v>0.75</v>
      </c>
      <c r="L7" s="101"/>
      <c r="M7" s="102"/>
      <c r="N7" s="102"/>
      <c r="O7" s="102"/>
      <c r="P7" s="102"/>
      <c r="Q7" s="102"/>
      <c r="R7" s="102"/>
      <c r="S7" s="102"/>
      <c r="T7" s="103"/>
      <c r="V7" s="49">
        <v>7</v>
      </c>
      <c r="W7" s="52" t="s">
        <v>169</v>
      </c>
      <c r="X7" s="49">
        <v>4</v>
      </c>
      <c r="Y7" s="51">
        <v>0.75</v>
      </c>
    </row>
    <row r="8" spans="2:25" x14ac:dyDescent="0.25">
      <c r="B8" s="6" t="s">
        <v>163</v>
      </c>
      <c r="C8" s="4">
        <v>3</v>
      </c>
      <c r="D8" s="5" t="s">
        <v>1</v>
      </c>
      <c r="E8" s="4">
        <v>10</v>
      </c>
      <c r="F8" s="3" t="s">
        <v>36</v>
      </c>
      <c r="G8" s="24">
        <f>VLOOKUP(C8,$V$1:$Y$12,3)+B5</f>
        <v>42643</v>
      </c>
      <c r="H8" s="2">
        <f t="shared" si="0"/>
        <v>0.75</v>
      </c>
      <c r="I8" s="24">
        <f>VLOOKUP(E8,$V$1:$Y$12,3)+F5</f>
        <v>42753</v>
      </c>
      <c r="J8" s="2">
        <f t="shared" si="1"/>
        <v>0.75</v>
      </c>
      <c r="L8" s="101"/>
      <c r="M8" s="102"/>
      <c r="N8" s="102"/>
      <c r="O8" s="102"/>
      <c r="P8" s="102"/>
      <c r="Q8" s="102"/>
      <c r="R8" s="102"/>
      <c r="S8" s="102"/>
      <c r="T8" s="103"/>
      <c r="V8" s="49">
        <v>8</v>
      </c>
      <c r="W8" s="52" t="s">
        <v>225</v>
      </c>
      <c r="X8" s="49">
        <v>4</v>
      </c>
      <c r="Y8" s="51">
        <v>0.72916666666666663</v>
      </c>
    </row>
    <row r="9" spans="2:25" x14ac:dyDescent="0.25">
      <c r="B9" s="6" t="s">
        <v>39</v>
      </c>
      <c r="C9" s="4">
        <v>4</v>
      </c>
      <c r="D9" s="5" t="s">
        <v>1</v>
      </c>
      <c r="E9" s="4">
        <v>9</v>
      </c>
      <c r="F9" s="3" t="s">
        <v>136</v>
      </c>
      <c r="G9" s="24">
        <f>VLOOKUP(C9,$V$1:$Y$12,3)+B5</f>
        <v>42643</v>
      </c>
      <c r="H9" s="2">
        <f t="shared" si="0"/>
        <v>0.75</v>
      </c>
      <c r="I9" s="24">
        <f>VLOOKUP(E9,$V$1:$Y$12,3)+F5</f>
        <v>42755</v>
      </c>
      <c r="J9" s="2">
        <f t="shared" si="1"/>
        <v>0.75</v>
      </c>
      <c r="L9" s="101"/>
      <c r="M9" s="102"/>
      <c r="N9" s="102"/>
      <c r="O9" s="102"/>
      <c r="P9" s="102"/>
      <c r="Q9" s="102"/>
      <c r="R9" s="102"/>
      <c r="S9" s="102"/>
      <c r="T9" s="103"/>
      <c r="V9" s="49">
        <v>9</v>
      </c>
      <c r="W9" s="52" t="s">
        <v>170</v>
      </c>
      <c r="X9" s="49">
        <v>4</v>
      </c>
      <c r="Y9" s="51">
        <v>0.75</v>
      </c>
    </row>
    <row r="10" spans="2:25" x14ac:dyDescent="0.25">
      <c r="B10" s="6" t="s">
        <v>164</v>
      </c>
      <c r="C10" s="4">
        <v>5</v>
      </c>
      <c r="D10" s="5" t="s">
        <v>1</v>
      </c>
      <c r="E10" s="4">
        <v>8</v>
      </c>
      <c r="F10" s="3" t="s">
        <v>223</v>
      </c>
      <c r="G10" s="24">
        <f>VLOOKUP(C10,$V$1:$Y$12,3)+B5</f>
        <v>42639</v>
      </c>
      <c r="H10" s="2">
        <f t="shared" si="0"/>
        <v>0.75</v>
      </c>
      <c r="I10" s="24">
        <f>VLOOKUP(E10,$V$1:$Y$12,3)+F5</f>
        <v>42755</v>
      </c>
      <c r="J10" s="2">
        <f t="shared" si="1"/>
        <v>0.72916666666666663</v>
      </c>
      <c r="L10" s="101"/>
      <c r="M10" s="102"/>
      <c r="N10" s="102"/>
      <c r="O10" s="102"/>
      <c r="P10" s="102"/>
      <c r="Q10" s="102"/>
      <c r="R10" s="102"/>
      <c r="S10" s="102"/>
      <c r="T10" s="103"/>
      <c r="V10" s="49">
        <v>10</v>
      </c>
      <c r="W10" s="52" t="s">
        <v>125</v>
      </c>
      <c r="X10" s="49">
        <v>2</v>
      </c>
      <c r="Y10" s="51">
        <v>0.75</v>
      </c>
    </row>
    <row r="11" spans="2:25" x14ac:dyDescent="0.25">
      <c r="B11" s="6" t="s">
        <v>165</v>
      </c>
      <c r="C11" s="4">
        <v>6</v>
      </c>
      <c r="D11" s="5" t="s">
        <v>1</v>
      </c>
      <c r="E11" s="4">
        <v>7</v>
      </c>
      <c r="F11" s="3" t="s">
        <v>166</v>
      </c>
      <c r="G11" s="24">
        <f>VLOOKUP(C11,$V$1:$Y$12,3)+B5</f>
        <v>42639</v>
      </c>
      <c r="H11" s="2">
        <f t="shared" si="0"/>
        <v>0.75</v>
      </c>
      <c r="I11" s="24">
        <f>VLOOKUP(E11,$V$1:$Y$12,3)+F5</f>
        <v>42755</v>
      </c>
      <c r="J11" s="2">
        <f t="shared" si="1"/>
        <v>0.75</v>
      </c>
      <c r="L11" s="104"/>
      <c r="M11" s="105"/>
      <c r="N11" s="105"/>
      <c r="O11" s="105"/>
      <c r="P11" s="105"/>
      <c r="Q11" s="105"/>
      <c r="R11" s="105"/>
      <c r="S11" s="105"/>
      <c r="T11" s="106"/>
      <c r="V11" s="49">
        <v>11</v>
      </c>
      <c r="W11" s="53" t="s">
        <v>124</v>
      </c>
      <c r="X11" s="49">
        <v>4</v>
      </c>
      <c r="Y11" s="51">
        <v>0.75</v>
      </c>
    </row>
    <row r="12" spans="2:25" ht="7.5" customHeight="1" x14ac:dyDescent="0.25">
      <c r="V12" s="49">
        <v>12</v>
      </c>
      <c r="W12" s="53" t="s">
        <v>171</v>
      </c>
      <c r="X12" s="49">
        <v>4</v>
      </c>
      <c r="Y12" s="51">
        <v>0.75</v>
      </c>
    </row>
    <row r="13" spans="2:25" x14ac:dyDescent="0.25">
      <c r="B13" s="10">
        <f>B5+7</f>
        <v>42646</v>
      </c>
      <c r="C13" s="9"/>
      <c r="D13" s="9"/>
      <c r="E13" s="9"/>
      <c r="F13" s="8">
        <f>F5+7</f>
        <v>42758</v>
      </c>
      <c r="G13" s="131" t="s">
        <v>14</v>
      </c>
      <c r="H13" s="132"/>
      <c r="I13" s="131" t="s">
        <v>13</v>
      </c>
      <c r="J13" s="132"/>
      <c r="L13" s="10">
        <f>B45+7</f>
        <v>42681</v>
      </c>
      <c r="M13" s="9"/>
      <c r="N13" s="9"/>
      <c r="O13" s="9"/>
      <c r="P13" s="8">
        <f>F45+7</f>
        <v>42793</v>
      </c>
      <c r="Q13" s="131" t="s">
        <v>14</v>
      </c>
      <c r="R13" s="132"/>
      <c r="S13" s="131" t="s">
        <v>13</v>
      </c>
      <c r="T13" s="132"/>
    </row>
    <row r="14" spans="2:25" x14ac:dyDescent="0.25">
      <c r="B14" s="6" t="str">
        <f>F6</f>
        <v>TJ Sokol Třebívlice A</v>
      </c>
      <c r="C14" s="4">
        <v>12</v>
      </c>
      <c r="D14" s="5" t="s">
        <v>1</v>
      </c>
      <c r="E14" s="4">
        <v>7</v>
      </c>
      <c r="F14" s="3" t="str">
        <f>F11</f>
        <v>TJ Spartak Lubenec B</v>
      </c>
      <c r="G14" s="24">
        <f>VLOOKUP(C14,$V$1:$Y$12,3)+B13</f>
        <v>42650</v>
      </c>
      <c r="H14" s="2">
        <f>VLOOKUP(C14,$V$1:$Y$12,4)</f>
        <v>0.75</v>
      </c>
      <c r="I14" s="24">
        <f>VLOOKUP(E14,$V$1:$Y$12,3)+F13</f>
        <v>42762</v>
      </c>
      <c r="J14" s="2">
        <f>VLOOKUP(E14,$V$1:$Y$12,4)</f>
        <v>0.75</v>
      </c>
      <c r="L14" s="6" t="str">
        <f>B9</f>
        <v>Baník Meziboří A</v>
      </c>
      <c r="M14" s="4">
        <v>4</v>
      </c>
      <c r="N14" s="5" t="s">
        <v>1</v>
      </c>
      <c r="O14" s="4">
        <v>12</v>
      </c>
      <c r="P14" s="3" t="str">
        <f>F6</f>
        <v>TJ Sokol Třebívlice A</v>
      </c>
      <c r="Q14" s="24">
        <f>VLOOKUP(M14,$V$1:$Y$12,3)+L13</f>
        <v>42685</v>
      </c>
      <c r="R14" s="2">
        <f>VLOOKUP(M14,$V$1:$Y$12,4)</f>
        <v>0.75</v>
      </c>
      <c r="S14" s="24">
        <f>VLOOKUP(O14,$V$1:$Y$12,3)+P13</f>
        <v>42797</v>
      </c>
      <c r="T14" s="2">
        <f>VLOOKUP(O14,$V$1:$Y$12,4)</f>
        <v>0.75</v>
      </c>
    </row>
    <row r="15" spans="2:25" x14ac:dyDescent="0.25">
      <c r="B15" s="6" t="str">
        <f>F10</f>
        <v>Klášterec n/O</v>
      </c>
      <c r="C15" s="4">
        <v>8</v>
      </c>
      <c r="D15" s="5" t="s">
        <v>1</v>
      </c>
      <c r="E15" s="4">
        <v>6</v>
      </c>
      <c r="F15" s="3" t="str">
        <f>B11</f>
        <v>SKP Sever Ústí n/L C</v>
      </c>
      <c r="G15" s="24">
        <f>VLOOKUP(C15,$V$1:$Y$12,3)+B13</f>
        <v>42650</v>
      </c>
      <c r="H15" s="2">
        <f t="shared" ref="H15:H19" si="2">VLOOKUP(C15,$V$1:$Y$12,4)</f>
        <v>0.72916666666666663</v>
      </c>
      <c r="I15" s="24">
        <f>VLOOKUP(E15,$V$1:$Y$12,3)+F13</f>
        <v>42758</v>
      </c>
      <c r="J15" s="2">
        <f t="shared" ref="J15:J19" si="3">VLOOKUP(E15,$V$1:$Y$12,4)</f>
        <v>0.75</v>
      </c>
      <c r="L15" s="6" t="str">
        <f>B10</f>
        <v>KST Most B</v>
      </c>
      <c r="M15" s="4">
        <v>5</v>
      </c>
      <c r="N15" s="5" t="s">
        <v>1</v>
      </c>
      <c r="O15" s="4">
        <v>3</v>
      </c>
      <c r="P15" s="3" t="str">
        <f>B8</f>
        <v>OÚ Blažim A Tygři</v>
      </c>
      <c r="Q15" s="24">
        <f>VLOOKUP(M15,$V$1:$Y$12,3)+L13</f>
        <v>42681</v>
      </c>
      <c r="R15" s="2">
        <f t="shared" ref="R15:R19" si="4">VLOOKUP(M15,$V$1:$Y$12,4)</f>
        <v>0.75</v>
      </c>
      <c r="S15" s="24">
        <f>VLOOKUP(O15,$V$1:$Y$12,3)+P13</f>
        <v>42797</v>
      </c>
      <c r="T15" s="2">
        <f t="shared" ref="T15:T19" si="5">VLOOKUP(O15,$V$1:$Y$12,4)</f>
        <v>0.75</v>
      </c>
    </row>
    <row r="16" spans="2:25" x14ac:dyDescent="0.25">
      <c r="B16" s="6" t="str">
        <f>F9</f>
        <v>Sokol Lenešice A</v>
      </c>
      <c r="C16" s="4">
        <v>9</v>
      </c>
      <c r="D16" s="5" t="s">
        <v>1</v>
      </c>
      <c r="E16" s="4">
        <v>5</v>
      </c>
      <c r="F16" s="3" t="str">
        <f>B10</f>
        <v>KST Most B</v>
      </c>
      <c r="G16" s="24">
        <f>VLOOKUP(C16,$V$1:$Y$12,3)+B13</f>
        <v>42650</v>
      </c>
      <c r="H16" s="2">
        <f t="shared" si="2"/>
        <v>0.75</v>
      </c>
      <c r="I16" s="24">
        <f>VLOOKUP(E16,$V$1:$Y$12,3)+F13</f>
        <v>42758</v>
      </c>
      <c r="J16" s="2">
        <f t="shared" si="3"/>
        <v>0.75</v>
      </c>
      <c r="L16" s="6" t="str">
        <f>B11</f>
        <v>SKP Sever Ústí n/L C</v>
      </c>
      <c r="M16" s="4">
        <v>6</v>
      </c>
      <c r="N16" s="5" t="s">
        <v>1</v>
      </c>
      <c r="O16" s="4">
        <v>2</v>
      </c>
      <c r="P16" s="3" t="str">
        <f>B7</f>
        <v>SKST Baník Most D</v>
      </c>
      <c r="Q16" s="24">
        <f>VLOOKUP(M16,$V$1:$Y$12,3)+L13</f>
        <v>42681</v>
      </c>
      <c r="R16" s="2">
        <f t="shared" si="4"/>
        <v>0.75</v>
      </c>
      <c r="S16" s="24">
        <f>VLOOKUP(O16,$V$1:$Y$12,3)+P13</f>
        <v>42793</v>
      </c>
      <c r="T16" s="2">
        <f t="shared" si="5"/>
        <v>0.75</v>
      </c>
    </row>
    <row r="17" spans="2:20" x14ac:dyDescent="0.25">
      <c r="B17" s="6" t="str">
        <f>F8</f>
        <v>Baník Březenecká B</v>
      </c>
      <c r="C17" s="4">
        <v>10</v>
      </c>
      <c r="D17" s="5" t="s">
        <v>1</v>
      </c>
      <c r="E17" s="4">
        <v>4</v>
      </c>
      <c r="F17" s="3" t="str">
        <f>B9</f>
        <v>Baník Meziboří A</v>
      </c>
      <c r="G17" s="24">
        <f>VLOOKUP(C17,$V$1:$Y$12,3)+B13</f>
        <v>42648</v>
      </c>
      <c r="H17" s="2">
        <f t="shared" si="2"/>
        <v>0.75</v>
      </c>
      <c r="I17" s="24">
        <f>VLOOKUP(E17,$V$1:$Y$12,3)+F13</f>
        <v>42762</v>
      </c>
      <c r="J17" s="2">
        <f t="shared" si="3"/>
        <v>0.75</v>
      </c>
      <c r="L17" s="6" t="str">
        <f>F11</f>
        <v>TJ Spartak Lubenec B</v>
      </c>
      <c r="M17" s="4">
        <v>7</v>
      </c>
      <c r="N17" s="5" t="s">
        <v>1</v>
      </c>
      <c r="O17" s="4">
        <v>1</v>
      </c>
      <c r="P17" s="3" t="str">
        <f>B6</f>
        <v>KST Libědice A</v>
      </c>
      <c r="Q17" s="24">
        <f>VLOOKUP(M17,$V$1:$Y$12,3)+L13</f>
        <v>42685</v>
      </c>
      <c r="R17" s="2">
        <f t="shared" si="4"/>
        <v>0.75</v>
      </c>
      <c r="S17" s="24">
        <f>VLOOKUP(O17,$V$1:$Y$12,3)+P13</f>
        <v>42797</v>
      </c>
      <c r="T17" s="2">
        <f t="shared" si="5"/>
        <v>0.77083333333333337</v>
      </c>
    </row>
    <row r="18" spans="2:20" x14ac:dyDescent="0.25">
      <c r="B18" s="6" t="str">
        <f>F7</f>
        <v>TTC Litvínov D</v>
      </c>
      <c r="C18" s="4">
        <v>11</v>
      </c>
      <c r="D18" s="5" t="s">
        <v>1</v>
      </c>
      <c r="E18" s="4">
        <v>3</v>
      </c>
      <c r="F18" s="3" t="str">
        <f>B8</f>
        <v>OÚ Blažim A Tygři</v>
      </c>
      <c r="G18" s="24">
        <f>VLOOKUP(C18,$V$1:$Y$12,3)+B13</f>
        <v>42650</v>
      </c>
      <c r="H18" s="2">
        <f t="shared" si="2"/>
        <v>0.75</v>
      </c>
      <c r="I18" s="24">
        <f>VLOOKUP(E18,$V$1:$Y$12,3)+F13</f>
        <v>42762</v>
      </c>
      <c r="J18" s="2">
        <f t="shared" si="3"/>
        <v>0.75</v>
      </c>
      <c r="L18" s="6" t="str">
        <f>F10</f>
        <v>Klášterec n/O</v>
      </c>
      <c r="M18" s="4">
        <v>8</v>
      </c>
      <c r="N18" s="5" t="s">
        <v>1</v>
      </c>
      <c r="O18" s="4">
        <v>11</v>
      </c>
      <c r="P18" s="3" t="str">
        <f>F7</f>
        <v>TTC Litvínov D</v>
      </c>
      <c r="Q18" s="24">
        <f>VLOOKUP(M18,$V$1:$Y$12,3)+L13</f>
        <v>42685</v>
      </c>
      <c r="R18" s="2">
        <f t="shared" si="4"/>
        <v>0.72916666666666663</v>
      </c>
      <c r="S18" s="24">
        <f>VLOOKUP(O18,$V$1:$Y$12,3)+P13</f>
        <v>42797</v>
      </c>
      <c r="T18" s="2">
        <f t="shared" si="5"/>
        <v>0.75</v>
      </c>
    </row>
    <row r="19" spans="2:20" x14ac:dyDescent="0.25">
      <c r="B19" s="6" t="str">
        <f>B6</f>
        <v>KST Libědice A</v>
      </c>
      <c r="C19" s="4">
        <v>1</v>
      </c>
      <c r="D19" s="5" t="s">
        <v>1</v>
      </c>
      <c r="E19" s="4">
        <v>2</v>
      </c>
      <c r="F19" s="3" t="str">
        <f>B7</f>
        <v>SKST Baník Most D</v>
      </c>
      <c r="G19" s="24">
        <f>VLOOKUP(C19,$V$1:$Y$12,3)+B13</f>
        <v>42650</v>
      </c>
      <c r="H19" s="2">
        <f t="shared" si="2"/>
        <v>0.77083333333333337</v>
      </c>
      <c r="I19" s="24">
        <f>VLOOKUP(E19,$V$1:$Y$12,3)+F13</f>
        <v>42758</v>
      </c>
      <c r="J19" s="2">
        <f t="shared" si="3"/>
        <v>0.75</v>
      </c>
      <c r="L19" s="6" t="str">
        <f>F9</f>
        <v>Sokol Lenešice A</v>
      </c>
      <c r="M19" s="4">
        <v>9</v>
      </c>
      <c r="N19" s="5" t="s">
        <v>1</v>
      </c>
      <c r="O19" s="4">
        <v>10</v>
      </c>
      <c r="P19" s="3" t="str">
        <f>F8</f>
        <v>Baník Březenecká B</v>
      </c>
      <c r="Q19" s="24">
        <f>VLOOKUP(M19,$V$1:$Y$12,3)+L13</f>
        <v>42685</v>
      </c>
      <c r="R19" s="2">
        <f t="shared" si="4"/>
        <v>0.75</v>
      </c>
      <c r="S19" s="24">
        <f>VLOOKUP(O19,$V$1:$Y$12,3)+P13</f>
        <v>42795</v>
      </c>
      <c r="T19" s="2">
        <f t="shared" si="5"/>
        <v>0.75</v>
      </c>
    </row>
    <row r="20" spans="2:20" ht="7.5" customHeight="1" x14ac:dyDescent="0.25"/>
    <row r="21" spans="2:20" x14ac:dyDescent="0.25">
      <c r="B21" s="10">
        <f>B13+7</f>
        <v>42653</v>
      </c>
      <c r="C21" s="9"/>
      <c r="D21" s="9"/>
      <c r="E21" s="9"/>
      <c r="F21" s="8">
        <f>F13+7</f>
        <v>42765</v>
      </c>
      <c r="G21" s="131" t="s">
        <v>14</v>
      </c>
      <c r="H21" s="132"/>
      <c r="I21" s="131" t="s">
        <v>13</v>
      </c>
      <c r="J21" s="132"/>
      <c r="L21" s="10">
        <f>L13+7</f>
        <v>42688</v>
      </c>
      <c r="M21" s="9"/>
      <c r="N21" s="9"/>
      <c r="O21" s="9"/>
      <c r="P21" s="8">
        <f>P13+7</f>
        <v>42800</v>
      </c>
      <c r="Q21" s="131" t="s">
        <v>14</v>
      </c>
      <c r="R21" s="132"/>
      <c r="S21" s="131" t="s">
        <v>13</v>
      </c>
      <c r="T21" s="132"/>
    </row>
    <row r="22" spans="2:20" x14ac:dyDescent="0.25">
      <c r="B22" s="6" t="str">
        <f>B7</f>
        <v>SKST Baník Most D</v>
      </c>
      <c r="C22" s="4">
        <v>2</v>
      </c>
      <c r="D22" s="5" t="s">
        <v>1</v>
      </c>
      <c r="E22" s="4">
        <v>12</v>
      </c>
      <c r="F22" s="3" t="str">
        <f>F6</f>
        <v>TJ Sokol Třebívlice A</v>
      </c>
      <c r="G22" s="24">
        <f>VLOOKUP(C22,$V$1:$Y$12,3)+B21</f>
        <v>42653</v>
      </c>
      <c r="H22" s="2">
        <f>VLOOKUP(C22,$V$1:$Y$12,4)</f>
        <v>0.75</v>
      </c>
      <c r="I22" s="24">
        <f>VLOOKUP(E22,$V$1:$Y$12,3)+F21</f>
        <v>42769</v>
      </c>
      <c r="J22" s="2">
        <f>VLOOKUP(E22,$V$1:$Y$12,4)</f>
        <v>0.75</v>
      </c>
      <c r="L22" s="6" t="str">
        <f>F6</f>
        <v>TJ Sokol Třebívlice A</v>
      </c>
      <c r="M22" s="4">
        <v>12</v>
      </c>
      <c r="N22" s="5" t="s">
        <v>1</v>
      </c>
      <c r="O22" s="4">
        <v>10</v>
      </c>
      <c r="P22" s="3" t="str">
        <f>F8</f>
        <v>Baník Březenecká B</v>
      </c>
      <c r="Q22" s="24">
        <f>VLOOKUP(M22,$V$1:$Y$12,3)+L21</f>
        <v>42692</v>
      </c>
      <c r="R22" s="2">
        <f>VLOOKUP(M22,$V$1:$Y$12,4)</f>
        <v>0.75</v>
      </c>
      <c r="S22" s="24">
        <f>VLOOKUP(O22,$V$1:$Y$12,3)+P21</f>
        <v>42802</v>
      </c>
      <c r="T22" s="2">
        <f>VLOOKUP(O22,$V$1:$Y$12,4)</f>
        <v>0.75</v>
      </c>
    </row>
    <row r="23" spans="2:20" x14ac:dyDescent="0.25">
      <c r="B23" s="6" t="str">
        <f>B8</f>
        <v>OÚ Blažim A Tygři</v>
      </c>
      <c r="C23" s="4">
        <v>3</v>
      </c>
      <c r="D23" s="5" t="s">
        <v>1</v>
      </c>
      <c r="E23" s="4">
        <v>1</v>
      </c>
      <c r="F23" s="3" t="str">
        <f>B6</f>
        <v>KST Libědice A</v>
      </c>
      <c r="G23" s="24">
        <f>VLOOKUP(C23,$V$1:$Y$12,3)+B21</f>
        <v>42657</v>
      </c>
      <c r="H23" s="2">
        <f t="shared" ref="H23:H27" si="6">VLOOKUP(C23,$V$1:$Y$12,4)</f>
        <v>0.75</v>
      </c>
      <c r="I23" s="24">
        <f>VLOOKUP(E23,$V$1:$Y$12,3)+F21</f>
        <v>42769</v>
      </c>
      <c r="J23" s="2">
        <f t="shared" ref="J23:J27" si="7">VLOOKUP(E23,$V$1:$Y$12,4)</f>
        <v>0.77083333333333337</v>
      </c>
      <c r="L23" s="6" t="str">
        <f>F7</f>
        <v>TTC Litvínov D</v>
      </c>
      <c r="M23" s="4">
        <v>11</v>
      </c>
      <c r="N23" s="5" t="s">
        <v>1</v>
      </c>
      <c r="O23" s="4">
        <v>9</v>
      </c>
      <c r="P23" s="3" t="str">
        <f>F9</f>
        <v>Sokol Lenešice A</v>
      </c>
      <c r="Q23" s="24">
        <f>VLOOKUP(M23,$V$1:$Y$12,3)+L21</f>
        <v>42692</v>
      </c>
      <c r="R23" s="2">
        <f t="shared" ref="R23:R27" si="8">VLOOKUP(M23,$V$1:$Y$12,4)</f>
        <v>0.75</v>
      </c>
      <c r="S23" s="24">
        <f>VLOOKUP(O23,$V$1:$Y$12,3)+P21</f>
        <v>42804</v>
      </c>
      <c r="T23" s="2">
        <f t="shared" ref="T23:T27" si="9">VLOOKUP(O23,$V$1:$Y$12,4)</f>
        <v>0.75</v>
      </c>
    </row>
    <row r="24" spans="2:20" x14ac:dyDescent="0.25">
      <c r="B24" s="6" t="str">
        <f>B9</f>
        <v>Baník Meziboří A</v>
      </c>
      <c r="C24" s="4">
        <v>4</v>
      </c>
      <c r="D24" s="5" t="s">
        <v>1</v>
      </c>
      <c r="E24" s="4">
        <v>11</v>
      </c>
      <c r="F24" s="3" t="str">
        <f>F7</f>
        <v>TTC Litvínov D</v>
      </c>
      <c r="G24" s="24">
        <f>VLOOKUP(C24,$V$1:$Y$12,3)+B21</f>
        <v>42657</v>
      </c>
      <c r="H24" s="2">
        <f t="shared" si="6"/>
        <v>0.75</v>
      </c>
      <c r="I24" s="24">
        <f>VLOOKUP(E24,$V$1:$Y$12,3)+F21</f>
        <v>42769</v>
      </c>
      <c r="J24" s="2">
        <f t="shared" si="7"/>
        <v>0.75</v>
      </c>
      <c r="L24" s="6" t="str">
        <f>B6</f>
        <v>KST Libědice A</v>
      </c>
      <c r="M24" s="4">
        <v>1</v>
      </c>
      <c r="N24" s="5" t="s">
        <v>1</v>
      </c>
      <c r="O24" s="4">
        <v>8</v>
      </c>
      <c r="P24" s="3" t="str">
        <f>F10</f>
        <v>Klášterec n/O</v>
      </c>
      <c r="Q24" s="24">
        <f>VLOOKUP(M24,$V$1:$Y$12,3)+L21</f>
        <v>42692</v>
      </c>
      <c r="R24" s="2">
        <f t="shared" si="8"/>
        <v>0.77083333333333337</v>
      </c>
      <c r="S24" s="24">
        <f>VLOOKUP(O24,$V$1:$Y$12,3)+P21</f>
        <v>42804</v>
      </c>
      <c r="T24" s="2">
        <f t="shared" si="9"/>
        <v>0.72916666666666663</v>
      </c>
    </row>
    <row r="25" spans="2:20" x14ac:dyDescent="0.25">
      <c r="B25" s="6" t="str">
        <f>B10</f>
        <v>KST Most B</v>
      </c>
      <c r="C25" s="4">
        <v>5</v>
      </c>
      <c r="D25" s="5" t="s">
        <v>1</v>
      </c>
      <c r="E25" s="4">
        <v>10</v>
      </c>
      <c r="F25" s="3" t="str">
        <f>F8</f>
        <v>Baník Březenecká B</v>
      </c>
      <c r="G25" s="24">
        <f>VLOOKUP(C25,$V$1:$Y$12,3)+B21</f>
        <v>42653</v>
      </c>
      <c r="H25" s="2">
        <f t="shared" si="6"/>
        <v>0.75</v>
      </c>
      <c r="I25" s="24">
        <f>VLOOKUP(E25,$V$1:$Y$12,3)+F21</f>
        <v>42767</v>
      </c>
      <c r="J25" s="2">
        <f t="shared" si="7"/>
        <v>0.75</v>
      </c>
      <c r="L25" s="6" t="str">
        <f>B7</f>
        <v>SKST Baník Most D</v>
      </c>
      <c r="M25" s="4">
        <v>2</v>
      </c>
      <c r="N25" s="5" t="s">
        <v>1</v>
      </c>
      <c r="O25" s="4">
        <v>7</v>
      </c>
      <c r="P25" s="3" t="str">
        <f>F11</f>
        <v>TJ Spartak Lubenec B</v>
      </c>
      <c r="Q25" s="24">
        <f>VLOOKUP(M25,$V$1:$Y$12,3)+L21</f>
        <v>42688</v>
      </c>
      <c r="R25" s="2">
        <f t="shared" si="8"/>
        <v>0.75</v>
      </c>
      <c r="S25" s="24">
        <f>VLOOKUP(O25,$V$1:$Y$12,3)+P21</f>
        <v>42804</v>
      </c>
      <c r="T25" s="2">
        <f t="shared" si="9"/>
        <v>0.75</v>
      </c>
    </row>
    <row r="26" spans="2:20" x14ac:dyDescent="0.25">
      <c r="B26" s="6" t="str">
        <f>B11</f>
        <v>SKP Sever Ústí n/L C</v>
      </c>
      <c r="C26" s="4">
        <v>6</v>
      </c>
      <c r="D26" s="5" t="s">
        <v>1</v>
      </c>
      <c r="E26" s="4">
        <v>9</v>
      </c>
      <c r="F26" s="3" t="str">
        <f>F9</f>
        <v>Sokol Lenešice A</v>
      </c>
      <c r="G26" s="24">
        <f>VLOOKUP(C26,$V$1:$Y$12,3)+B21</f>
        <v>42653</v>
      </c>
      <c r="H26" s="2">
        <f t="shared" si="6"/>
        <v>0.75</v>
      </c>
      <c r="I26" s="24">
        <f>VLOOKUP(E26,$V$1:$Y$12,3)+F21</f>
        <v>42769</v>
      </c>
      <c r="J26" s="2">
        <f t="shared" si="7"/>
        <v>0.75</v>
      </c>
      <c r="L26" s="6" t="str">
        <f>B8</f>
        <v>OÚ Blažim A Tygři</v>
      </c>
      <c r="M26" s="4">
        <v>3</v>
      </c>
      <c r="N26" s="5" t="s">
        <v>1</v>
      </c>
      <c r="O26" s="4">
        <v>6</v>
      </c>
      <c r="P26" s="3" t="str">
        <f>B11</f>
        <v>SKP Sever Ústí n/L C</v>
      </c>
      <c r="Q26" s="24">
        <f>VLOOKUP(M26,$V$1:$Y$12,3)+L21</f>
        <v>42692</v>
      </c>
      <c r="R26" s="2">
        <f t="shared" si="8"/>
        <v>0.75</v>
      </c>
      <c r="S26" s="24">
        <f>VLOOKUP(O26,$V$1:$Y$12,3)+P21</f>
        <v>42800</v>
      </c>
      <c r="T26" s="2">
        <f t="shared" si="9"/>
        <v>0.75</v>
      </c>
    </row>
    <row r="27" spans="2:20" x14ac:dyDescent="0.25">
      <c r="B27" s="6" t="str">
        <f>F11</f>
        <v>TJ Spartak Lubenec B</v>
      </c>
      <c r="C27" s="4">
        <v>7</v>
      </c>
      <c r="D27" s="5" t="s">
        <v>1</v>
      </c>
      <c r="E27" s="4">
        <v>8</v>
      </c>
      <c r="F27" s="3" t="str">
        <f>F10</f>
        <v>Klášterec n/O</v>
      </c>
      <c r="G27" s="24">
        <f>VLOOKUP(C27,$V$1:$Y$12,3)+B21</f>
        <v>42657</v>
      </c>
      <c r="H27" s="2">
        <f t="shared" si="6"/>
        <v>0.75</v>
      </c>
      <c r="I27" s="24">
        <f>VLOOKUP(E27,$V$1:$Y$12,3)+F21</f>
        <v>42769</v>
      </c>
      <c r="J27" s="2">
        <f t="shared" si="7"/>
        <v>0.72916666666666663</v>
      </c>
      <c r="L27" s="6" t="str">
        <f>B9</f>
        <v>Baník Meziboří A</v>
      </c>
      <c r="M27" s="4">
        <v>4</v>
      </c>
      <c r="N27" s="5" t="s">
        <v>1</v>
      </c>
      <c r="O27" s="4">
        <v>5</v>
      </c>
      <c r="P27" s="3" t="str">
        <f>B10</f>
        <v>KST Most B</v>
      </c>
      <c r="Q27" s="24">
        <f>VLOOKUP(M27,$V$1:$Y$12,3)+L21</f>
        <v>42692</v>
      </c>
      <c r="R27" s="2">
        <f t="shared" si="8"/>
        <v>0.75</v>
      </c>
      <c r="S27" s="24">
        <f>VLOOKUP(O27,$V$1:$Y$12,3)+P21</f>
        <v>42800</v>
      </c>
      <c r="T27" s="2">
        <f t="shared" si="9"/>
        <v>0.75</v>
      </c>
    </row>
    <row r="28" spans="2:20" ht="7.5" customHeight="1" x14ac:dyDescent="0.25"/>
    <row r="29" spans="2:20" x14ac:dyDescent="0.25">
      <c r="B29" s="10">
        <f>B21+7</f>
        <v>42660</v>
      </c>
      <c r="C29" s="9"/>
      <c r="D29" s="9"/>
      <c r="E29" s="9"/>
      <c r="F29" s="8">
        <f>F21+7</f>
        <v>42772</v>
      </c>
      <c r="G29" s="131" t="s">
        <v>14</v>
      </c>
      <c r="H29" s="132"/>
      <c r="I29" s="131" t="s">
        <v>13</v>
      </c>
      <c r="J29" s="132"/>
      <c r="L29" s="10">
        <f>L21+7</f>
        <v>42695</v>
      </c>
      <c r="M29" s="9"/>
      <c r="N29" s="9"/>
      <c r="O29" s="9"/>
      <c r="P29" s="8">
        <f>P21+7</f>
        <v>42807</v>
      </c>
      <c r="Q29" s="131" t="s">
        <v>14</v>
      </c>
      <c r="R29" s="132"/>
      <c r="S29" s="131" t="s">
        <v>13</v>
      </c>
      <c r="T29" s="132"/>
    </row>
    <row r="30" spans="2:20" x14ac:dyDescent="0.25">
      <c r="B30" s="6" t="str">
        <f>F6</f>
        <v>TJ Sokol Třebívlice A</v>
      </c>
      <c r="C30" s="4">
        <v>12</v>
      </c>
      <c r="D30" s="5" t="s">
        <v>1</v>
      </c>
      <c r="E30" s="4">
        <v>8</v>
      </c>
      <c r="F30" s="3" t="str">
        <f>F10</f>
        <v>Klášterec n/O</v>
      </c>
      <c r="G30" s="24">
        <f>VLOOKUP(C30,$V$1:$Y$12,3)+B29</f>
        <v>42664</v>
      </c>
      <c r="H30" s="2">
        <f>VLOOKUP(C30,$V$1:$Y$12,4)</f>
        <v>0.75</v>
      </c>
      <c r="I30" s="24">
        <f>VLOOKUP(E30,$V$1:$Y$12,3)+F29</f>
        <v>42776</v>
      </c>
      <c r="J30" s="2">
        <f>VLOOKUP(E30,$V$1:$Y$12,4)</f>
        <v>0.72916666666666663</v>
      </c>
      <c r="L30" s="6" t="str">
        <f>B10</f>
        <v>KST Most B</v>
      </c>
      <c r="M30" s="4">
        <v>5</v>
      </c>
      <c r="N30" s="5" t="s">
        <v>1</v>
      </c>
      <c r="O30" s="4">
        <v>12</v>
      </c>
      <c r="P30" s="3" t="str">
        <f>F6</f>
        <v>TJ Sokol Třebívlice A</v>
      </c>
      <c r="Q30" s="24">
        <f>VLOOKUP(M30,$V$1:$Y$12,3)+L29</f>
        <v>42695</v>
      </c>
      <c r="R30" s="2">
        <f>VLOOKUP(M30,$V$1:$Y$12,4)</f>
        <v>0.75</v>
      </c>
      <c r="S30" s="24">
        <f>VLOOKUP(O30,$V$1:$Y$12,3)+P29</f>
        <v>42811</v>
      </c>
      <c r="T30" s="2">
        <f>VLOOKUP(O30,$V$1:$Y$12,4)</f>
        <v>0.75</v>
      </c>
    </row>
    <row r="31" spans="2:20" x14ac:dyDescent="0.25">
      <c r="B31" s="6" t="str">
        <f>F9</f>
        <v>Sokol Lenešice A</v>
      </c>
      <c r="C31" s="4">
        <v>9</v>
      </c>
      <c r="D31" s="5" t="s">
        <v>1</v>
      </c>
      <c r="E31" s="4">
        <v>7</v>
      </c>
      <c r="F31" s="3" t="str">
        <f>F11</f>
        <v>TJ Spartak Lubenec B</v>
      </c>
      <c r="G31" s="24">
        <f>VLOOKUP(C31,$V$1:$Y$12,3)+B29</f>
        <v>42664</v>
      </c>
      <c r="H31" s="2">
        <f t="shared" ref="H31:H35" si="10">VLOOKUP(C31,$V$1:$Y$12,4)</f>
        <v>0.75</v>
      </c>
      <c r="I31" s="24">
        <f>VLOOKUP(E31,$V$1:$Y$12,3)+F29</f>
        <v>42776</v>
      </c>
      <c r="J31" s="2">
        <f t="shared" ref="J31:J35" si="11">VLOOKUP(E31,$V$1:$Y$12,4)</f>
        <v>0.75</v>
      </c>
      <c r="L31" s="6" t="str">
        <f>B11</f>
        <v>SKP Sever Ústí n/L C</v>
      </c>
      <c r="M31" s="4">
        <v>6</v>
      </c>
      <c r="N31" s="5" t="s">
        <v>1</v>
      </c>
      <c r="O31" s="4">
        <v>4</v>
      </c>
      <c r="P31" s="3" t="str">
        <f>B9</f>
        <v>Baník Meziboří A</v>
      </c>
      <c r="Q31" s="24">
        <f>VLOOKUP(M31,$V$1:$Y$12,3)+L29</f>
        <v>42695</v>
      </c>
      <c r="R31" s="2">
        <f t="shared" ref="R31:R35" si="12">VLOOKUP(M31,$V$1:$Y$12,4)</f>
        <v>0.75</v>
      </c>
      <c r="S31" s="24">
        <f>VLOOKUP(O31,$V$1:$Y$12,3)+P29</f>
        <v>42811</v>
      </c>
      <c r="T31" s="2">
        <f t="shared" ref="T31:T35" si="13">VLOOKUP(O31,$V$1:$Y$12,4)</f>
        <v>0.75</v>
      </c>
    </row>
    <row r="32" spans="2:20" x14ac:dyDescent="0.25">
      <c r="B32" s="6" t="str">
        <f>F8</f>
        <v>Baník Březenecká B</v>
      </c>
      <c r="C32" s="4">
        <v>10</v>
      </c>
      <c r="D32" s="5" t="s">
        <v>1</v>
      </c>
      <c r="E32" s="4">
        <v>6</v>
      </c>
      <c r="F32" s="3" t="str">
        <f>B11</f>
        <v>SKP Sever Ústí n/L C</v>
      </c>
      <c r="G32" s="24">
        <f>VLOOKUP(C32,$V$1:$Y$12,3)+B29</f>
        <v>42662</v>
      </c>
      <c r="H32" s="2">
        <f t="shared" si="10"/>
        <v>0.75</v>
      </c>
      <c r="I32" s="24">
        <f>VLOOKUP(E32,$V$1:$Y$12,3)+F29</f>
        <v>42772</v>
      </c>
      <c r="J32" s="2">
        <f t="shared" si="11"/>
        <v>0.75</v>
      </c>
      <c r="L32" s="6" t="str">
        <f>F11</f>
        <v>TJ Spartak Lubenec B</v>
      </c>
      <c r="M32" s="4">
        <v>7</v>
      </c>
      <c r="N32" s="5" t="s">
        <v>1</v>
      </c>
      <c r="O32" s="4">
        <v>3</v>
      </c>
      <c r="P32" s="3" t="str">
        <f>B8</f>
        <v>OÚ Blažim A Tygři</v>
      </c>
      <c r="Q32" s="24">
        <f>VLOOKUP(M32,$V$1:$Y$12,3)+L29</f>
        <v>42699</v>
      </c>
      <c r="R32" s="2">
        <f t="shared" si="12"/>
        <v>0.75</v>
      </c>
      <c r="S32" s="24">
        <f>VLOOKUP(O32,$V$1:$Y$12,3)+P29</f>
        <v>42811</v>
      </c>
      <c r="T32" s="2">
        <f t="shared" si="13"/>
        <v>0.75</v>
      </c>
    </row>
    <row r="33" spans="2:20" x14ac:dyDescent="0.25">
      <c r="B33" s="6" t="str">
        <f>F7</f>
        <v>TTC Litvínov D</v>
      </c>
      <c r="C33" s="4">
        <v>11</v>
      </c>
      <c r="D33" s="5" t="s">
        <v>1</v>
      </c>
      <c r="E33" s="4">
        <v>5</v>
      </c>
      <c r="F33" s="3" t="str">
        <f>B10</f>
        <v>KST Most B</v>
      </c>
      <c r="G33" s="24">
        <f>VLOOKUP(C33,$V$1:$Y$12,3)+B29</f>
        <v>42664</v>
      </c>
      <c r="H33" s="2">
        <f t="shared" si="10"/>
        <v>0.75</v>
      </c>
      <c r="I33" s="24">
        <f>VLOOKUP(E33,$V$1:$Y$12,3)+F29</f>
        <v>42772</v>
      </c>
      <c r="J33" s="2">
        <f t="shared" si="11"/>
        <v>0.75</v>
      </c>
      <c r="L33" s="6" t="str">
        <f>F10</f>
        <v>Klášterec n/O</v>
      </c>
      <c r="M33" s="4">
        <v>8</v>
      </c>
      <c r="N33" s="5" t="s">
        <v>1</v>
      </c>
      <c r="O33" s="4">
        <v>2</v>
      </c>
      <c r="P33" s="3" t="str">
        <f>B7</f>
        <v>SKST Baník Most D</v>
      </c>
      <c r="Q33" s="24">
        <f>VLOOKUP(M33,$V$1:$Y$12,3)+L29</f>
        <v>42699</v>
      </c>
      <c r="R33" s="2">
        <f t="shared" si="12"/>
        <v>0.72916666666666663</v>
      </c>
      <c r="S33" s="24">
        <f>VLOOKUP(O33,$V$1:$Y$12,3)+P29</f>
        <v>42807</v>
      </c>
      <c r="T33" s="2">
        <f t="shared" si="13"/>
        <v>0.75</v>
      </c>
    </row>
    <row r="34" spans="2:20" x14ac:dyDescent="0.25">
      <c r="B34" s="6" t="str">
        <f>B6</f>
        <v>KST Libědice A</v>
      </c>
      <c r="C34" s="4">
        <v>1</v>
      </c>
      <c r="D34" s="5" t="s">
        <v>1</v>
      </c>
      <c r="E34" s="4">
        <v>4</v>
      </c>
      <c r="F34" s="3" t="str">
        <f>B9</f>
        <v>Baník Meziboří A</v>
      </c>
      <c r="G34" s="24">
        <f>VLOOKUP(C34,$V$1:$Y$12,3)+B29</f>
        <v>42664</v>
      </c>
      <c r="H34" s="2">
        <f t="shared" si="10"/>
        <v>0.77083333333333337</v>
      </c>
      <c r="I34" s="24">
        <f>VLOOKUP(E34,$V$1:$Y$12,3)+F29</f>
        <v>42776</v>
      </c>
      <c r="J34" s="2">
        <f t="shared" si="11"/>
        <v>0.75</v>
      </c>
      <c r="L34" s="6" t="str">
        <f>F9</f>
        <v>Sokol Lenešice A</v>
      </c>
      <c r="M34" s="4">
        <v>9</v>
      </c>
      <c r="N34" s="5" t="s">
        <v>1</v>
      </c>
      <c r="O34" s="4">
        <v>1</v>
      </c>
      <c r="P34" s="3" t="str">
        <f>B6</f>
        <v>KST Libědice A</v>
      </c>
      <c r="Q34" s="24">
        <f>VLOOKUP(M34,$V$1:$Y$12,3)+L29</f>
        <v>42699</v>
      </c>
      <c r="R34" s="2">
        <f t="shared" si="12"/>
        <v>0.75</v>
      </c>
      <c r="S34" s="24">
        <f>VLOOKUP(O34,$V$1:$Y$12,3)+P29</f>
        <v>42811</v>
      </c>
      <c r="T34" s="2">
        <f t="shared" si="13"/>
        <v>0.77083333333333337</v>
      </c>
    </row>
    <row r="35" spans="2:20" x14ac:dyDescent="0.25">
      <c r="B35" s="6" t="str">
        <f>B7</f>
        <v>SKST Baník Most D</v>
      </c>
      <c r="C35" s="4">
        <v>2</v>
      </c>
      <c r="D35" s="5" t="s">
        <v>1</v>
      </c>
      <c r="E35" s="4">
        <v>3</v>
      </c>
      <c r="F35" s="3" t="str">
        <f>B8</f>
        <v>OÚ Blažim A Tygři</v>
      </c>
      <c r="G35" s="24">
        <f>VLOOKUP(C35,$V$1:$Y$12,3)+B29</f>
        <v>42660</v>
      </c>
      <c r="H35" s="2">
        <f t="shared" si="10"/>
        <v>0.75</v>
      </c>
      <c r="I35" s="24">
        <f>VLOOKUP(E35,$V$1:$Y$12,3)+F29</f>
        <v>42776</v>
      </c>
      <c r="J35" s="2">
        <f t="shared" si="11"/>
        <v>0.75</v>
      </c>
      <c r="L35" s="6" t="str">
        <f>F8</f>
        <v>Baník Březenecká B</v>
      </c>
      <c r="M35" s="4">
        <v>10</v>
      </c>
      <c r="N35" s="5" t="s">
        <v>1</v>
      </c>
      <c r="O35" s="4">
        <v>11</v>
      </c>
      <c r="P35" s="3" t="str">
        <f>F7</f>
        <v>TTC Litvínov D</v>
      </c>
      <c r="Q35" s="24">
        <f>VLOOKUP(M35,$V$1:$Y$12,3)+L29</f>
        <v>42697</v>
      </c>
      <c r="R35" s="2">
        <f t="shared" si="12"/>
        <v>0.75</v>
      </c>
      <c r="S35" s="24">
        <f>VLOOKUP(O35,$V$1:$Y$12,3)+P29</f>
        <v>42811</v>
      </c>
      <c r="T35" s="2">
        <f t="shared" si="13"/>
        <v>0.75</v>
      </c>
    </row>
    <row r="36" spans="2:20" ht="7.5" customHeight="1" x14ac:dyDescent="0.25"/>
    <row r="37" spans="2:20" x14ac:dyDescent="0.25">
      <c r="B37" s="10">
        <f>B29+7</f>
        <v>42667</v>
      </c>
      <c r="C37" s="9"/>
      <c r="D37" s="9"/>
      <c r="E37" s="9"/>
      <c r="F37" s="8">
        <f>F29+7</f>
        <v>42779</v>
      </c>
      <c r="G37" s="131" t="s">
        <v>14</v>
      </c>
      <c r="H37" s="132"/>
      <c r="I37" s="131" t="s">
        <v>13</v>
      </c>
      <c r="J37" s="132"/>
      <c r="L37" s="10">
        <f>L29+7</f>
        <v>42702</v>
      </c>
      <c r="M37" s="9"/>
      <c r="N37" s="9"/>
      <c r="O37" s="9"/>
      <c r="P37" s="8">
        <f>P29+7</f>
        <v>42814</v>
      </c>
      <c r="Q37" s="131" t="s">
        <v>14</v>
      </c>
      <c r="R37" s="132"/>
      <c r="S37" s="131" t="s">
        <v>13</v>
      </c>
      <c r="T37" s="132"/>
    </row>
    <row r="38" spans="2:20" x14ac:dyDescent="0.25">
      <c r="B38" s="6" t="str">
        <f>B8</f>
        <v>OÚ Blažim A Tygři</v>
      </c>
      <c r="C38" s="4">
        <v>3</v>
      </c>
      <c r="D38" s="5" t="s">
        <v>1</v>
      </c>
      <c r="E38" s="4">
        <v>12</v>
      </c>
      <c r="F38" s="3" t="str">
        <f>F6</f>
        <v>TJ Sokol Třebívlice A</v>
      </c>
      <c r="G38" s="24">
        <f>VLOOKUP(C38,$V$1:$Y$12,3)+B37</f>
        <v>42671</v>
      </c>
      <c r="H38" s="2">
        <f>VLOOKUP(C38,$V$1:$Y$12,4)</f>
        <v>0.75</v>
      </c>
      <c r="I38" s="24">
        <f>VLOOKUP(E38,$V$1:$Y$12,3)+F37</f>
        <v>42783</v>
      </c>
      <c r="J38" s="2">
        <f>VLOOKUP(E38,$V$1:$Y$12,4)</f>
        <v>0.75</v>
      </c>
      <c r="L38" s="6" t="str">
        <f>F6</f>
        <v>TJ Sokol Třebívlice A</v>
      </c>
      <c r="M38" s="4">
        <v>12</v>
      </c>
      <c r="N38" s="5" t="s">
        <v>1</v>
      </c>
      <c r="O38" s="4">
        <v>11</v>
      </c>
      <c r="P38" s="3" t="str">
        <f>F7</f>
        <v>TTC Litvínov D</v>
      </c>
      <c r="Q38" s="24">
        <f>VLOOKUP(M38,$V$1:$Y$12,3)+L37</f>
        <v>42706</v>
      </c>
      <c r="R38" s="2">
        <f>VLOOKUP(M38,$V$1:$Y$12,4)</f>
        <v>0.75</v>
      </c>
      <c r="S38" s="24">
        <f>VLOOKUP(O38,$V$1:$Y$12,3)+P37</f>
        <v>42818</v>
      </c>
      <c r="T38" s="2">
        <f>VLOOKUP(O38,$V$1:$Y$12,4)</f>
        <v>0.75</v>
      </c>
    </row>
    <row r="39" spans="2:20" x14ac:dyDescent="0.25">
      <c r="B39" s="6" t="str">
        <f>B9</f>
        <v>Baník Meziboří A</v>
      </c>
      <c r="C39" s="4">
        <v>4</v>
      </c>
      <c r="D39" s="5" t="s">
        <v>1</v>
      </c>
      <c r="E39" s="4">
        <v>2</v>
      </c>
      <c r="F39" s="3" t="str">
        <f>B7</f>
        <v>SKST Baník Most D</v>
      </c>
      <c r="G39" s="24">
        <f>VLOOKUP(C39,$V$1:$Y$12,3)+B37</f>
        <v>42671</v>
      </c>
      <c r="H39" s="2">
        <f t="shared" ref="H39:H43" si="14">VLOOKUP(C39,$V$1:$Y$12,4)</f>
        <v>0.75</v>
      </c>
      <c r="I39" s="24">
        <f>VLOOKUP(E39,$V$1:$Y$12,3)+F37</f>
        <v>42779</v>
      </c>
      <c r="J39" s="2">
        <f t="shared" ref="J39:J43" si="15">VLOOKUP(E39,$V$1:$Y$12,4)</f>
        <v>0.75</v>
      </c>
      <c r="L39" s="6" t="str">
        <f>B6</f>
        <v>KST Libědice A</v>
      </c>
      <c r="M39" s="4">
        <v>1</v>
      </c>
      <c r="N39" s="5" t="s">
        <v>1</v>
      </c>
      <c r="O39" s="4">
        <v>10</v>
      </c>
      <c r="P39" s="3" t="str">
        <f>F8</f>
        <v>Baník Březenecká B</v>
      </c>
      <c r="Q39" s="24">
        <f>VLOOKUP(M39,$V$1:$Y$12,3)+L37</f>
        <v>42706</v>
      </c>
      <c r="R39" s="2">
        <f t="shared" ref="R39:R43" si="16">VLOOKUP(M39,$V$1:$Y$12,4)</f>
        <v>0.77083333333333337</v>
      </c>
      <c r="S39" s="24">
        <f>VLOOKUP(O39,$V$1:$Y$12,3)+P37</f>
        <v>42816</v>
      </c>
      <c r="T39" s="2">
        <f t="shared" ref="T39:T43" si="17">VLOOKUP(O39,$V$1:$Y$12,4)</f>
        <v>0.75</v>
      </c>
    </row>
    <row r="40" spans="2:20" x14ac:dyDescent="0.25">
      <c r="B40" s="6" t="str">
        <f>B10</f>
        <v>KST Most B</v>
      </c>
      <c r="C40" s="4">
        <v>5</v>
      </c>
      <c r="D40" s="5" t="s">
        <v>1</v>
      </c>
      <c r="E40" s="4">
        <v>1</v>
      </c>
      <c r="F40" s="3" t="str">
        <f>B6</f>
        <v>KST Libědice A</v>
      </c>
      <c r="G40" s="24">
        <f>VLOOKUP(C40,$V$1:$Y$12,3)+B37</f>
        <v>42667</v>
      </c>
      <c r="H40" s="2">
        <f t="shared" si="14"/>
        <v>0.75</v>
      </c>
      <c r="I40" s="24">
        <f>VLOOKUP(E40,$V$1:$Y$12,3)+F37</f>
        <v>42783</v>
      </c>
      <c r="J40" s="2">
        <f t="shared" si="15"/>
        <v>0.77083333333333337</v>
      </c>
      <c r="L40" s="6" t="str">
        <f>B7</f>
        <v>SKST Baník Most D</v>
      </c>
      <c r="M40" s="4">
        <v>2</v>
      </c>
      <c r="N40" s="5" t="s">
        <v>1</v>
      </c>
      <c r="O40" s="4">
        <v>9</v>
      </c>
      <c r="P40" s="3" t="str">
        <f>F9</f>
        <v>Sokol Lenešice A</v>
      </c>
      <c r="Q40" s="24">
        <f>VLOOKUP(M40,$V$1:$Y$12,3)+L37</f>
        <v>42702</v>
      </c>
      <c r="R40" s="2">
        <f t="shared" si="16"/>
        <v>0.75</v>
      </c>
      <c r="S40" s="24">
        <f>VLOOKUP(O40,$V$1:$Y$12,3)+P37</f>
        <v>42818</v>
      </c>
      <c r="T40" s="2">
        <f t="shared" si="17"/>
        <v>0.75</v>
      </c>
    </row>
    <row r="41" spans="2:20" x14ac:dyDescent="0.25">
      <c r="B41" s="6" t="str">
        <f>B11</f>
        <v>SKP Sever Ústí n/L C</v>
      </c>
      <c r="C41" s="4">
        <v>6</v>
      </c>
      <c r="D41" s="5" t="s">
        <v>1</v>
      </c>
      <c r="E41" s="4">
        <v>11</v>
      </c>
      <c r="F41" s="3" t="str">
        <f>F7</f>
        <v>TTC Litvínov D</v>
      </c>
      <c r="G41" s="24">
        <f>VLOOKUP(C41,$V$1:$Y$12,3)+B37</f>
        <v>42667</v>
      </c>
      <c r="H41" s="2">
        <f t="shared" si="14"/>
        <v>0.75</v>
      </c>
      <c r="I41" s="24">
        <f>VLOOKUP(E41,$V$1:$Y$12,3)+F37</f>
        <v>42783</v>
      </c>
      <c r="J41" s="2">
        <f t="shared" si="15"/>
        <v>0.75</v>
      </c>
      <c r="L41" s="6" t="str">
        <f>B8</f>
        <v>OÚ Blažim A Tygři</v>
      </c>
      <c r="M41" s="4">
        <v>3</v>
      </c>
      <c r="N41" s="5" t="s">
        <v>1</v>
      </c>
      <c r="O41" s="4">
        <v>8</v>
      </c>
      <c r="P41" s="3" t="str">
        <f>F10</f>
        <v>Klášterec n/O</v>
      </c>
      <c r="Q41" s="24">
        <f>VLOOKUP(M41,$V$1:$Y$12,3)+L37</f>
        <v>42706</v>
      </c>
      <c r="R41" s="2">
        <f t="shared" si="16"/>
        <v>0.75</v>
      </c>
      <c r="S41" s="24">
        <f>VLOOKUP(O41,$V$1:$Y$12,3)+P37</f>
        <v>42818</v>
      </c>
      <c r="T41" s="2">
        <f t="shared" si="17"/>
        <v>0.72916666666666663</v>
      </c>
    </row>
    <row r="42" spans="2:20" x14ac:dyDescent="0.25">
      <c r="B42" s="6" t="str">
        <f>F11</f>
        <v>TJ Spartak Lubenec B</v>
      </c>
      <c r="C42" s="4">
        <v>7</v>
      </c>
      <c r="D42" s="5" t="s">
        <v>1</v>
      </c>
      <c r="E42" s="4">
        <v>10</v>
      </c>
      <c r="F42" s="3" t="str">
        <f>F8</f>
        <v>Baník Březenecká B</v>
      </c>
      <c r="G42" s="24">
        <f>VLOOKUP(C42,$V$1:$Y$12,3)+B37</f>
        <v>42671</v>
      </c>
      <c r="H42" s="2">
        <f t="shared" si="14"/>
        <v>0.75</v>
      </c>
      <c r="I42" s="24">
        <f>VLOOKUP(E42,$V$1:$Y$12,3)+F37</f>
        <v>42781</v>
      </c>
      <c r="J42" s="2">
        <f t="shared" si="15"/>
        <v>0.75</v>
      </c>
      <c r="L42" s="6" t="str">
        <f>B9</f>
        <v>Baník Meziboří A</v>
      </c>
      <c r="M42" s="4">
        <v>4</v>
      </c>
      <c r="N42" s="5" t="s">
        <v>1</v>
      </c>
      <c r="O42" s="4">
        <v>7</v>
      </c>
      <c r="P42" s="3" t="str">
        <f>F11</f>
        <v>TJ Spartak Lubenec B</v>
      </c>
      <c r="Q42" s="24">
        <f>VLOOKUP(M42,$V$1:$Y$12,3)+L37</f>
        <v>42706</v>
      </c>
      <c r="R42" s="2">
        <f t="shared" si="16"/>
        <v>0.75</v>
      </c>
      <c r="S42" s="24">
        <f>VLOOKUP(O42,$V$1:$Y$12,3)+P37</f>
        <v>42818</v>
      </c>
      <c r="T42" s="2">
        <f t="shared" si="17"/>
        <v>0.75</v>
      </c>
    </row>
    <row r="43" spans="2:20" x14ac:dyDescent="0.25">
      <c r="B43" s="6" t="str">
        <f>F10</f>
        <v>Klášterec n/O</v>
      </c>
      <c r="C43" s="4">
        <v>8</v>
      </c>
      <c r="D43" s="5" t="s">
        <v>1</v>
      </c>
      <c r="E43" s="4">
        <v>9</v>
      </c>
      <c r="F43" s="3" t="str">
        <f>F9</f>
        <v>Sokol Lenešice A</v>
      </c>
      <c r="G43" s="24">
        <f>VLOOKUP(C43,$V$1:$Y$12,3)+B37</f>
        <v>42671</v>
      </c>
      <c r="H43" s="2">
        <f t="shared" si="14"/>
        <v>0.72916666666666663</v>
      </c>
      <c r="I43" s="24">
        <f>VLOOKUP(E43,$V$1:$Y$12,3)+F37</f>
        <v>42783</v>
      </c>
      <c r="J43" s="2">
        <f t="shared" si="15"/>
        <v>0.75</v>
      </c>
      <c r="L43" s="6" t="str">
        <f>B10</f>
        <v>KST Most B</v>
      </c>
      <c r="M43" s="4">
        <v>5</v>
      </c>
      <c r="N43" s="5" t="s">
        <v>1</v>
      </c>
      <c r="O43" s="4">
        <v>6</v>
      </c>
      <c r="P43" s="3" t="str">
        <f>B11</f>
        <v>SKP Sever Ústí n/L C</v>
      </c>
      <c r="Q43" s="24">
        <f>VLOOKUP(M43,$V$1:$Y$12,3)+L37</f>
        <v>42702</v>
      </c>
      <c r="R43" s="2">
        <f t="shared" si="16"/>
        <v>0.75</v>
      </c>
      <c r="S43" s="24">
        <f>VLOOKUP(O43,$V$1:$Y$12,3)+P37</f>
        <v>42814</v>
      </c>
      <c r="T43" s="2">
        <f t="shared" si="17"/>
        <v>0.75</v>
      </c>
    </row>
    <row r="44" spans="2:20" ht="7.5" customHeight="1" x14ac:dyDescent="0.25"/>
    <row r="45" spans="2:20" x14ac:dyDescent="0.25">
      <c r="B45" s="10">
        <f>B37+7</f>
        <v>42674</v>
      </c>
      <c r="C45" s="9"/>
      <c r="D45" s="9"/>
      <c r="E45" s="9"/>
      <c r="F45" s="8">
        <f>F37+7</f>
        <v>42786</v>
      </c>
      <c r="G45" s="131" t="s">
        <v>14</v>
      </c>
      <c r="H45" s="132"/>
      <c r="I45" s="131" t="s">
        <v>13</v>
      </c>
      <c r="J45" s="132"/>
      <c r="L45" s="10">
        <f>L37+7</f>
        <v>42709</v>
      </c>
      <c r="M45" s="9"/>
      <c r="N45" s="9"/>
      <c r="O45" s="9"/>
      <c r="P45" s="8">
        <f>P37+7</f>
        <v>42821</v>
      </c>
      <c r="Q45" s="131" t="s">
        <v>14</v>
      </c>
      <c r="R45" s="132"/>
      <c r="S45" s="131" t="s">
        <v>13</v>
      </c>
      <c r="T45" s="132"/>
    </row>
    <row r="46" spans="2:20" x14ac:dyDescent="0.25">
      <c r="B46" s="6" t="str">
        <f>F6</f>
        <v>TJ Sokol Třebívlice A</v>
      </c>
      <c r="C46" s="4">
        <v>12</v>
      </c>
      <c r="D46" s="5" t="s">
        <v>1</v>
      </c>
      <c r="E46" s="4">
        <v>9</v>
      </c>
      <c r="F46" s="3" t="str">
        <f>F9</f>
        <v>Sokol Lenešice A</v>
      </c>
      <c r="G46" s="24">
        <f>VLOOKUP(C46,$V$1:$Y$12,3)+B45</f>
        <v>42678</v>
      </c>
      <c r="H46" s="2">
        <f>VLOOKUP(C46,$V$1:$Y$12,4)</f>
        <v>0.75</v>
      </c>
      <c r="I46" s="24">
        <f>VLOOKUP(E46,$V$1:$Y$12,3)+F45</f>
        <v>42790</v>
      </c>
      <c r="J46" s="2">
        <f>VLOOKUP(E46,$V$1:$Y$12,4)</f>
        <v>0.75</v>
      </c>
      <c r="L46" s="6" t="str">
        <f>B11</f>
        <v>SKP Sever Ústí n/L C</v>
      </c>
      <c r="M46" s="4">
        <v>6</v>
      </c>
      <c r="N46" s="5" t="s">
        <v>1</v>
      </c>
      <c r="O46" s="4">
        <v>12</v>
      </c>
      <c r="P46" s="3" t="str">
        <f>F6</f>
        <v>TJ Sokol Třebívlice A</v>
      </c>
      <c r="Q46" s="24">
        <f>VLOOKUP(M46,$V$1:$Y$12,3)+L45</f>
        <v>42709</v>
      </c>
      <c r="R46" s="2">
        <f>VLOOKUP(M46,$V$1:$Y$12,4)</f>
        <v>0.75</v>
      </c>
      <c r="S46" s="24">
        <f>VLOOKUP(O46,$V$1:$Y$12,3)+P45</f>
        <v>42825</v>
      </c>
      <c r="T46" s="2">
        <f>VLOOKUP(O46,$V$1:$Y$12,4)</f>
        <v>0.75</v>
      </c>
    </row>
    <row r="47" spans="2:20" x14ac:dyDescent="0.25">
      <c r="B47" s="6" t="str">
        <f>F8</f>
        <v>Baník Březenecká B</v>
      </c>
      <c r="C47" s="4">
        <v>10</v>
      </c>
      <c r="D47" s="5" t="s">
        <v>1</v>
      </c>
      <c r="E47" s="4">
        <v>8</v>
      </c>
      <c r="F47" s="3" t="str">
        <f>F10</f>
        <v>Klášterec n/O</v>
      </c>
      <c r="G47" s="24">
        <f>VLOOKUP(C47,$V$1:$Y$12,3)+B45</f>
        <v>42676</v>
      </c>
      <c r="H47" s="2">
        <f t="shared" ref="H47:H51" si="18">VLOOKUP(C47,$V$1:$Y$12,4)</f>
        <v>0.75</v>
      </c>
      <c r="I47" s="24">
        <f>VLOOKUP(E47,$V$1:$Y$12,3)+F45</f>
        <v>42790</v>
      </c>
      <c r="J47" s="2">
        <f t="shared" ref="J47:J51" si="19">VLOOKUP(E47,$V$1:$Y$12,4)</f>
        <v>0.72916666666666663</v>
      </c>
      <c r="L47" s="6" t="str">
        <f>F11</f>
        <v>TJ Spartak Lubenec B</v>
      </c>
      <c r="M47" s="4">
        <v>7</v>
      </c>
      <c r="N47" s="5" t="s">
        <v>1</v>
      </c>
      <c r="O47" s="4">
        <v>5</v>
      </c>
      <c r="P47" s="3" t="str">
        <f>B10</f>
        <v>KST Most B</v>
      </c>
      <c r="Q47" s="24">
        <f>VLOOKUP(M47,$V$1:$Y$12,3)+L45</f>
        <v>42713</v>
      </c>
      <c r="R47" s="2">
        <f t="shared" ref="R47:R51" si="20">VLOOKUP(M47,$V$1:$Y$12,4)</f>
        <v>0.75</v>
      </c>
      <c r="S47" s="24">
        <f>VLOOKUP(O47,$V$1:$Y$12,3)+P45</f>
        <v>42821</v>
      </c>
      <c r="T47" s="2">
        <f t="shared" ref="T47:T51" si="21">VLOOKUP(O47,$V$1:$Y$12,4)</f>
        <v>0.75</v>
      </c>
    </row>
    <row r="48" spans="2:20" x14ac:dyDescent="0.25">
      <c r="B48" s="6" t="str">
        <f>F7</f>
        <v>TTC Litvínov D</v>
      </c>
      <c r="C48" s="4">
        <v>11</v>
      </c>
      <c r="D48" s="5" t="s">
        <v>1</v>
      </c>
      <c r="E48" s="4">
        <v>7</v>
      </c>
      <c r="F48" s="3" t="str">
        <f>F11</f>
        <v>TJ Spartak Lubenec B</v>
      </c>
      <c r="G48" s="24">
        <f>VLOOKUP(C48,$V$1:$Y$12,3)+B45</f>
        <v>42678</v>
      </c>
      <c r="H48" s="2">
        <f t="shared" si="18"/>
        <v>0.75</v>
      </c>
      <c r="I48" s="24">
        <f>VLOOKUP(E48,$V$1:$Y$12,3)+F45</f>
        <v>42790</v>
      </c>
      <c r="J48" s="2">
        <f t="shared" si="19"/>
        <v>0.75</v>
      </c>
      <c r="L48" s="6" t="str">
        <f>F10</f>
        <v>Klášterec n/O</v>
      </c>
      <c r="M48" s="4">
        <v>8</v>
      </c>
      <c r="N48" s="5" t="s">
        <v>1</v>
      </c>
      <c r="O48" s="4">
        <v>4</v>
      </c>
      <c r="P48" s="3" t="str">
        <f>B9</f>
        <v>Baník Meziboří A</v>
      </c>
      <c r="Q48" s="24">
        <f>VLOOKUP(M48,$V$1:$Y$12,3)+L45</f>
        <v>42713</v>
      </c>
      <c r="R48" s="2">
        <f t="shared" si="20"/>
        <v>0.72916666666666663</v>
      </c>
      <c r="S48" s="24">
        <f>VLOOKUP(O48,$V$1:$Y$12,3)+P45</f>
        <v>42825</v>
      </c>
      <c r="T48" s="2">
        <f t="shared" si="21"/>
        <v>0.75</v>
      </c>
    </row>
    <row r="49" spans="2:20" x14ac:dyDescent="0.25">
      <c r="B49" s="6" t="str">
        <f>B6</f>
        <v>KST Libědice A</v>
      </c>
      <c r="C49" s="4">
        <v>1</v>
      </c>
      <c r="D49" s="5" t="s">
        <v>1</v>
      </c>
      <c r="E49" s="4">
        <v>6</v>
      </c>
      <c r="F49" s="3" t="str">
        <f>B11</f>
        <v>SKP Sever Ústí n/L C</v>
      </c>
      <c r="G49" s="24">
        <f>VLOOKUP(C49,$V$1:$Y$12,3)+B45</f>
        <v>42678</v>
      </c>
      <c r="H49" s="2">
        <f t="shared" si="18"/>
        <v>0.77083333333333337</v>
      </c>
      <c r="I49" s="24">
        <f>VLOOKUP(E49,$V$1:$Y$12,3)+F45</f>
        <v>42786</v>
      </c>
      <c r="J49" s="2">
        <f t="shared" si="19"/>
        <v>0.75</v>
      </c>
      <c r="L49" s="6" t="str">
        <f>F9</f>
        <v>Sokol Lenešice A</v>
      </c>
      <c r="M49" s="4">
        <v>9</v>
      </c>
      <c r="N49" s="5" t="s">
        <v>1</v>
      </c>
      <c r="O49" s="4">
        <v>3</v>
      </c>
      <c r="P49" s="3" t="str">
        <f>B8</f>
        <v>OÚ Blažim A Tygři</v>
      </c>
      <c r="Q49" s="24">
        <f>VLOOKUP(M49,$V$1:$Y$12,3)+L45</f>
        <v>42713</v>
      </c>
      <c r="R49" s="2">
        <f t="shared" si="20"/>
        <v>0.75</v>
      </c>
      <c r="S49" s="24">
        <f>VLOOKUP(O49,$V$1:$Y$12,3)+P45</f>
        <v>42825</v>
      </c>
      <c r="T49" s="2">
        <f t="shared" si="21"/>
        <v>0.75</v>
      </c>
    </row>
    <row r="50" spans="2:20" x14ac:dyDescent="0.25">
      <c r="B50" s="6" t="str">
        <f>B7</f>
        <v>SKST Baník Most D</v>
      </c>
      <c r="C50" s="4">
        <v>2</v>
      </c>
      <c r="D50" s="5" t="s">
        <v>1</v>
      </c>
      <c r="E50" s="4">
        <v>5</v>
      </c>
      <c r="F50" s="3" t="str">
        <f>B10</f>
        <v>KST Most B</v>
      </c>
      <c r="G50" s="24">
        <f>VLOOKUP(C50,$V$1:$Y$12,3)+B45</f>
        <v>42674</v>
      </c>
      <c r="H50" s="2">
        <f t="shared" si="18"/>
        <v>0.75</v>
      </c>
      <c r="I50" s="24">
        <f>VLOOKUP(E50,$V$1:$Y$12,3)+F45</f>
        <v>42786</v>
      </c>
      <c r="J50" s="2">
        <f t="shared" si="19"/>
        <v>0.75</v>
      </c>
      <c r="L50" s="6" t="str">
        <f>F8</f>
        <v>Baník Březenecká B</v>
      </c>
      <c r="M50" s="4">
        <v>10</v>
      </c>
      <c r="N50" s="5" t="s">
        <v>1</v>
      </c>
      <c r="O50" s="4">
        <v>2</v>
      </c>
      <c r="P50" s="3" t="str">
        <f>B7</f>
        <v>SKST Baník Most D</v>
      </c>
      <c r="Q50" s="24">
        <f>VLOOKUP(M50,$V$1:$Y$12,3)+L45</f>
        <v>42711</v>
      </c>
      <c r="R50" s="2">
        <f t="shared" si="20"/>
        <v>0.75</v>
      </c>
      <c r="S50" s="24">
        <f>VLOOKUP(O50,$V$1:$Y$12,3)+P45</f>
        <v>42821</v>
      </c>
      <c r="T50" s="2">
        <f t="shared" si="21"/>
        <v>0.75</v>
      </c>
    </row>
    <row r="51" spans="2:20" x14ac:dyDescent="0.25">
      <c r="B51" s="6" t="str">
        <f>B8</f>
        <v>OÚ Blažim A Tygři</v>
      </c>
      <c r="C51" s="4">
        <v>3</v>
      </c>
      <c r="D51" s="5" t="s">
        <v>1</v>
      </c>
      <c r="E51" s="4">
        <v>4</v>
      </c>
      <c r="F51" s="3" t="str">
        <f>B9</f>
        <v>Baník Meziboří A</v>
      </c>
      <c r="G51" s="24">
        <f>VLOOKUP(C51,$V$1:$Y$12,3)+B45</f>
        <v>42678</v>
      </c>
      <c r="H51" s="2">
        <f t="shared" si="18"/>
        <v>0.75</v>
      </c>
      <c r="I51" s="24">
        <f>VLOOKUP(E51,$V$1:$Y$12,3)+F45</f>
        <v>42790</v>
      </c>
      <c r="J51" s="2">
        <f t="shared" si="19"/>
        <v>0.75</v>
      </c>
      <c r="L51" s="6" t="str">
        <f>F7</f>
        <v>TTC Litvínov D</v>
      </c>
      <c r="M51" s="4">
        <v>11</v>
      </c>
      <c r="N51" s="5" t="s">
        <v>1</v>
      </c>
      <c r="O51" s="4">
        <v>1</v>
      </c>
      <c r="P51" s="3" t="str">
        <f>B6</f>
        <v>KST Libědice A</v>
      </c>
      <c r="Q51" s="24">
        <f>VLOOKUP(M51,$V$1:$Y$12,3)+L45</f>
        <v>42713</v>
      </c>
      <c r="R51" s="2">
        <f t="shared" si="20"/>
        <v>0.75</v>
      </c>
      <c r="S51" s="24">
        <f>VLOOKUP(O51,$V$1:$Y$12,3)+P45</f>
        <v>42825</v>
      </c>
      <c r="T51" s="2">
        <f t="shared" si="21"/>
        <v>0.77083333333333337</v>
      </c>
    </row>
  </sheetData>
  <mergeCells count="24">
    <mergeCell ref="Q29:R29"/>
    <mergeCell ref="S29:T29"/>
    <mergeCell ref="Q21:R21"/>
    <mergeCell ref="S21:T21"/>
    <mergeCell ref="Q13:R13"/>
    <mergeCell ref="S13:T13"/>
    <mergeCell ref="G45:H45"/>
    <mergeCell ref="I45:J45"/>
    <mergeCell ref="Q45:R45"/>
    <mergeCell ref="S45:T45"/>
    <mergeCell ref="Q37:R37"/>
    <mergeCell ref="S37:T37"/>
    <mergeCell ref="G21:H21"/>
    <mergeCell ref="I21:J21"/>
    <mergeCell ref="G29:H29"/>
    <mergeCell ref="I29:J29"/>
    <mergeCell ref="G37:H37"/>
    <mergeCell ref="I37:J37"/>
    <mergeCell ref="B2:T2"/>
    <mergeCell ref="L5:T11"/>
    <mergeCell ref="G5:H5"/>
    <mergeCell ref="I5:J5"/>
    <mergeCell ref="G13:H13"/>
    <mergeCell ref="I13:J13"/>
  </mergeCells>
  <pageMargins left="0.25" right="0.25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1"/>
  <sheetViews>
    <sheetView zoomScale="80" zoomScaleNormal="80" workbookViewId="0">
      <selection activeCell="W21" sqref="W21"/>
    </sheetView>
  </sheetViews>
  <sheetFormatPr defaultRowHeight="15" x14ac:dyDescent="0.25"/>
  <cols>
    <col min="1" max="1" width="2.85546875" customWidth="1"/>
    <col min="2" max="2" width="30" style="1" customWidth="1"/>
    <col min="3" max="3" width="2.85546875" customWidth="1"/>
    <col min="4" max="4" width="1.7109375" bestFit="1" customWidth="1"/>
    <col min="5" max="5" width="2.85546875" customWidth="1"/>
    <col min="6" max="6" width="30" style="1" customWidth="1"/>
    <col min="7" max="7" width="11.5703125" style="23" customWidth="1"/>
    <col min="8" max="8" width="5.28515625" customWidth="1"/>
    <col min="9" max="9" width="11.5703125" style="23" customWidth="1"/>
    <col min="10" max="10" width="5.28515625" customWidth="1"/>
    <col min="11" max="11" width="1.42578125" customWidth="1"/>
    <col min="12" max="12" width="30" style="1" customWidth="1"/>
    <col min="13" max="13" width="2.85546875" customWidth="1"/>
    <col min="14" max="14" width="1.7109375" customWidth="1"/>
    <col min="15" max="15" width="2.85546875" customWidth="1"/>
    <col min="16" max="16" width="30" style="1" customWidth="1"/>
    <col min="17" max="17" width="11.5703125" style="23" customWidth="1"/>
    <col min="18" max="18" width="5.28515625" customWidth="1"/>
    <col min="19" max="19" width="11.5703125" style="23" customWidth="1"/>
    <col min="20" max="20" width="5.28515625" customWidth="1"/>
    <col min="21" max="21" width="2.85546875" customWidth="1"/>
    <col min="23" max="23" width="25" customWidth="1"/>
  </cols>
  <sheetData>
    <row r="1" spans="2:25" x14ac:dyDescent="0.25">
      <c r="V1" s="49">
        <v>1</v>
      </c>
      <c r="W1" s="6" t="s">
        <v>179</v>
      </c>
      <c r="X1" s="49">
        <v>4</v>
      </c>
      <c r="Y1" s="51">
        <v>0.75</v>
      </c>
    </row>
    <row r="2" spans="2:25" ht="26.25" x14ac:dyDescent="0.4">
      <c r="B2" s="97" t="s">
        <v>173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V2" s="49">
        <v>2</v>
      </c>
      <c r="W2" s="6" t="s">
        <v>180</v>
      </c>
      <c r="X2" s="49">
        <v>4</v>
      </c>
      <c r="Y2" s="51">
        <v>0.75</v>
      </c>
    </row>
    <row r="3" spans="2:25" ht="14.25" customHeight="1" x14ac:dyDescent="0.4">
      <c r="B3" s="12"/>
      <c r="C3" s="44"/>
      <c r="D3" s="44"/>
      <c r="E3" s="44"/>
      <c r="F3" s="12"/>
      <c r="H3" s="44"/>
      <c r="J3" s="44"/>
      <c r="K3" s="44"/>
      <c r="L3" s="12"/>
      <c r="M3" s="44"/>
      <c r="N3" s="44"/>
      <c r="O3" s="44"/>
      <c r="P3" s="12"/>
      <c r="R3" s="44"/>
      <c r="T3" s="44"/>
      <c r="V3" s="49">
        <v>3</v>
      </c>
      <c r="W3" s="6" t="s">
        <v>129</v>
      </c>
      <c r="X3" s="49">
        <v>3</v>
      </c>
      <c r="Y3" s="51">
        <v>0.75</v>
      </c>
    </row>
    <row r="4" spans="2:25" ht="14.25" customHeight="1" x14ac:dyDescent="0.25">
      <c r="V4" s="49">
        <v>4</v>
      </c>
      <c r="W4" s="6" t="s">
        <v>126</v>
      </c>
      <c r="X4" s="49">
        <v>4</v>
      </c>
      <c r="Y4" s="51">
        <v>0.75</v>
      </c>
    </row>
    <row r="5" spans="2:25" ht="15" customHeight="1" x14ac:dyDescent="0.25">
      <c r="B5" s="10">
        <v>42639</v>
      </c>
      <c r="C5" s="9"/>
      <c r="D5" s="9"/>
      <c r="E5" s="9"/>
      <c r="F5" s="8">
        <v>42751</v>
      </c>
      <c r="G5" s="131" t="s">
        <v>14</v>
      </c>
      <c r="H5" s="132"/>
      <c r="I5" s="131" t="s">
        <v>13</v>
      </c>
      <c r="J5" s="132"/>
      <c r="L5" s="98" t="s">
        <v>231</v>
      </c>
      <c r="M5" s="99"/>
      <c r="N5" s="99"/>
      <c r="O5" s="99"/>
      <c r="P5" s="99"/>
      <c r="Q5" s="99"/>
      <c r="R5" s="99"/>
      <c r="S5" s="99"/>
      <c r="T5" s="100"/>
      <c r="V5" s="49">
        <v>5</v>
      </c>
      <c r="W5" s="6" t="s">
        <v>181</v>
      </c>
      <c r="X5" s="49">
        <v>3</v>
      </c>
      <c r="Y5" s="51">
        <v>0.75</v>
      </c>
    </row>
    <row r="6" spans="2:25" x14ac:dyDescent="0.25">
      <c r="B6" s="6" t="s">
        <v>174</v>
      </c>
      <c r="C6" s="4">
        <v>1</v>
      </c>
      <c r="D6" s="5" t="s">
        <v>1</v>
      </c>
      <c r="E6" s="4">
        <v>12</v>
      </c>
      <c r="F6" s="3" t="s">
        <v>46</v>
      </c>
      <c r="G6" s="24">
        <f>VLOOKUP(C6,$V$1:$Y$12,3)+B5</f>
        <v>42643</v>
      </c>
      <c r="H6" s="2">
        <f>VLOOKUP(C6,$V$1:$Y$12,4)</f>
        <v>0.75</v>
      </c>
      <c r="I6" s="24">
        <f>VLOOKUP(E6,$V$1:$Y$12,3)+F5</f>
        <v>42755</v>
      </c>
      <c r="J6" s="2">
        <f>VLOOKUP(E6,$V$1:$Y$12,4)</f>
        <v>0.75</v>
      </c>
      <c r="L6" s="101"/>
      <c r="M6" s="102"/>
      <c r="N6" s="102"/>
      <c r="O6" s="102"/>
      <c r="P6" s="102"/>
      <c r="Q6" s="102"/>
      <c r="R6" s="102"/>
      <c r="S6" s="102"/>
      <c r="T6" s="103"/>
      <c r="V6" s="49">
        <v>6</v>
      </c>
      <c r="W6" s="6" t="s">
        <v>131</v>
      </c>
      <c r="X6" s="49">
        <v>3</v>
      </c>
      <c r="Y6" s="51">
        <v>0.75</v>
      </c>
    </row>
    <row r="7" spans="2:25" x14ac:dyDescent="0.25">
      <c r="B7" s="6" t="s">
        <v>137</v>
      </c>
      <c r="C7" s="4">
        <v>2</v>
      </c>
      <c r="D7" s="5" t="s">
        <v>1</v>
      </c>
      <c r="E7" s="4">
        <v>11</v>
      </c>
      <c r="F7" s="3" t="s">
        <v>178</v>
      </c>
      <c r="G7" s="24">
        <f>VLOOKUP(C7,$V$1:$Y$12,3)+B5</f>
        <v>42643</v>
      </c>
      <c r="H7" s="2">
        <f t="shared" ref="H7:H11" si="0">VLOOKUP(C7,$V$1:$Y$12,4)</f>
        <v>0.75</v>
      </c>
      <c r="I7" s="24">
        <f>VLOOKUP(E7,$V$1:$Y$12,3)+F5</f>
        <v>42755</v>
      </c>
      <c r="J7" s="2">
        <f t="shared" ref="J7:J11" si="1">VLOOKUP(E7,$V$1:$Y$12,4)</f>
        <v>0.75</v>
      </c>
      <c r="L7" s="101"/>
      <c r="M7" s="102"/>
      <c r="N7" s="102"/>
      <c r="O7" s="102"/>
      <c r="P7" s="102"/>
      <c r="Q7" s="102"/>
      <c r="R7" s="102"/>
      <c r="S7" s="102"/>
      <c r="T7" s="103"/>
      <c r="V7" s="49">
        <v>7</v>
      </c>
      <c r="W7" s="52" t="s">
        <v>182</v>
      </c>
      <c r="X7" s="49">
        <v>4</v>
      </c>
      <c r="Y7" s="51">
        <v>0.75</v>
      </c>
    </row>
    <row r="8" spans="2:25" x14ac:dyDescent="0.25">
      <c r="B8" s="6" t="s">
        <v>47</v>
      </c>
      <c r="C8" s="4">
        <v>3</v>
      </c>
      <c r="D8" s="5" t="s">
        <v>1</v>
      </c>
      <c r="E8" s="4">
        <v>10</v>
      </c>
      <c r="F8" s="3" t="s">
        <v>230</v>
      </c>
      <c r="G8" s="24">
        <f>VLOOKUP(C8,$V$1:$Y$12,3)+B5</f>
        <v>42642</v>
      </c>
      <c r="H8" s="2">
        <f t="shared" si="0"/>
        <v>0.75</v>
      </c>
      <c r="I8" s="24">
        <f>VLOOKUP(E8,$V$1:$Y$12,3)+F5</f>
        <v>42755</v>
      </c>
      <c r="J8" s="2">
        <f t="shared" si="1"/>
        <v>0.75</v>
      </c>
      <c r="L8" s="101"/>
      <c r="M8" s="102"/>
      <c r="N8" s="102"/>
      <c r="O8" s="102"/>
      <c r="P8" s="102"/>
      <c r="Q8" s="102"/>
      <c r="R8" s="102"/>
      <c r="S8" s="102"/>
      <c r="T8" s="103"/>
      <c r="V8" s="49">
        <v>8</v>
      </c>
      <c r="W8" s="52" t="s">
        <v>183</v>
      </c>
      <c r="X8" s="49">
        <v>4</v>
      </c>
      <c r="Y8" s="51">
        <v>0.75</v>
      </c>
    </row>
    <row r="9" spans="2:25" x14ac:dyDescent="0.25">
      <c r="B9" s="6" t="s">
        <v>229</v>
      </c>
      <c r="C9" s="4">
        <v>4</v>
      </c>
      <c r="D9" s="5" t="s">
        <v>1</v>
      </c>
      <c r="E9" s="4">
        <v>9</v>
      </c>
      <c r="F9" s="3" t="s">
        <v>177</v>
      </c>
      <c r="G9" s="24">
        <f>VLOOKUP(C9,$V$1:$Y$12,3)+B5</f>
        <v>42643</v>
      </c>
      <c r="H9" s="2">
        <f t="shared" si="0"/>
        <v>0.75</v>
      </c>
      <c r="I9" s="24">
        <f>VLOOKUP(E9,$V$1:$Y$12,3)+F5</f>
        <v>42755</v>
      </c>
      <c r="J9" s="2">
        <f t="shared" si="1"/>
        <v>0.75</v>
      </c>
      <c r="L9" s="101"/>
      <c r="M9" s="102"/>
      <c r="N9" s="102"/>
      <c r="O9" s="102"/>
      <c r="P9" s="102"/>
      <c r="Q9" s="102"/>
      <c r="R9" s="102"/>
      <c r="S9" s="102"/>
      <c r="T9" s="103"/>
      <c r="V9" s="49">
        <v>9</v>
      </c>
      <c r="W9" s="52" t="s">
        <v>184</v>
      </c>
      <c r="X9" s="49">
        <v>4</v>
      </c>
      <c r="Y9" s="51">
        <v>0.75</v>
      </c>
    </row>
    <row r="10" spans="2:25" x14ac:dyDescent="0.25">
      <c r="B10" s="6" t="s">
        <v>175</v>
      </c>
      <c r="C10" s="4">
        <v>5</v>
      </c>
      <c r="D10" s="5" t="s">
        <v>1</v>
      </c>
      <c r="E10" s="4">
        <v>8</v>
      </c>
      <c r="F10" s="3" t="s">
        <v>176</v>
      </c>
      <c r="G10" s="24">
        <f>VLOOKUP(C10,$V$1:$Y$12,3)+B5</f>
        <v>42642</v>
      </c>
      <c r="H10" s="2">
        <f t="shared" si="0"/>
        <v>0.75</v>
      </c>
      <c r="I10" s="24">
        <f>VLOOKUP(E10,$V$1:$Y$12,3)+F5</f>
        <v>42755</v>
      </c>
      <c r="J10" s="2">
        <f t="shared" si="1"/>
        <v>0.75</v>
      </c>
      <c r="L10" s="101"/>
      <c r="M10" s="102"/>
      <c r="N10" s="102"/>
      <c r="O10" s="102"/>
      <c r="P10" s="102"/>
      <c r="Q10" s="102"/>
      <c r="R10" s="102"/>
      <c r="S10" s="102"/>
      <c r="T10" s="103"/>
      <c r="V10" s="49">
        <v>10</v>
      </c>
      <c r="W10" s="52" t="s">
        <v>128</v>
      </c>
      <c r="X10" s="49">
        <v>4</v>
      </c>
      <c r="Y10" s="51">
        <v>0.75</v>
      </c>
    </row>
    <row r="11" spans="2:25" x14ac:dyDescent="0.25">
      <c r="B11" s="6" t="s">
        <v>99</v>
      </c>
      <c r="C11" s="4">
        <v>6</v>
      </c>
      <c r="D11" s="5" t="s">
        <v>1</v>
      </c>
      <c r="E11" s="4">
        <v>7</v>
      </c>
      <c r="F11" s="3" t="s">
        <v>42</v>
      </c>
      <c r="G11" s="24">
        <f>VLOOKUP(C11,$V$1:$Y$12,3)+B5</f>
        <v>42642</v>
      </c>
      <c r="H11" s="2">
        <f t="shared" si="0"/>
        <v>0.75</v>
      </c>
      <c r="I11" s="24">
        <f>VLOOKUP(E11,$V$1:$Y$12,3)+F5</f>
        <v>42755</v>
      </c>
      <c r="J11" s="2">
        <f t="shared" si="1"/>
        <v>0.75</v>
      </c>
      <c r="L11" s="104"/>
      <c r="M11" s="105"/>
      <c r="N11" s="105"/>
      <c r="O11" s="105"/>
      <c r="P11" s="105"/>
      <c r="Q11" s="105"/>
      <c r="R11" s="105"/>
      <c r="S11" s="105"/>
      <c r="T11" s="106"/>
      <c r="V11" s="49">
        <v>11</v>
      </c>
      <c r="W11" s="53" t="s">
        <v>185</v>
      </c>
      <c r="X11" s="49">
        <v>4</v>
      </c>
      <c r="Y11" s="51">
        <v>0.75</v>
      </c>
    </row>
    <row r="12" spans="2:25" ht="7.5" customHeight="1" x14ac:dyDescent="0.25">
      <c r="V12" s="49">
        <v>12</v>
      </c>
      <c r="W12" s="53" t="s">
        <v>127</v>
      </c>
      <c r="X12" s="49">
        <v>4</v>
      </c>
      <c r="Y12" s="51">
        <v>0.75</v>
      </c>
    </row>
    <row r="13" spans="2:25" x14ac:dyDescent="0.25">
      <c r="B13" s="10">
        <f>B5+7</f>
        <v>42646</v>
      </c>
      <c r="C13" s="9"/>
      <c r="D13" s="9"/>
      <c r="E13" s="9"/>
      <c r="F13" s="8">
        <f>F5+7</f>
        <v>42758</v>
      </c>
      <c r="G13" s="131" t="s">
        <v>14</v>
      </c>
      <c r="H13" s="132"/>
      <c r="I13" s="131" t="s">
        <v>13</v>
      </c>
      <c r="J13" s="132"/>
      <c r="L13" s="10">
        <f>B45+7</f>
        <v>42681</v>
      </c>
      <c r="M13" s="9"/>
      <c r="N13" s="9"/>
      <c r="O13" s="9"/>
      <c r="P13" s="8">
        <f>F45+7</f>
        <v>42793</v>
      </c>
      <c r="Q13" s="131" t="s">
        <v>14</v>
      </c>
      <c r="R13" s="132"/>
      <c r="S13" s="131" t="s">
        <v>13</v>
      </c>
      <c r="T13" s="132"/>
    </row>
    <row r="14" spans="2:25" x14ac:dyDescent="0.25">
      <c r="B14" s="6" t="str">
        <f>F6</f>
        <v>Sokol Filipov B</v>
      </c>
      <c r="C14" s="4">
        <v>12</v>
      </c>
      <c r="D14" s="5" t="s">
        <v>1</v>
      </c>
      <c r="E14" s="4">
        <v>7</v>
      </c>
      <c r="F14" s="3" t="str">
        <f>F11</f>
        <v>Sokol Terezín A</v>
      </c>
      <c r="G14" s="24">
        <f>VLOOKUP(C14,$V$1:$Y$12,3)+B13</f>
        <v>42650</v>
      </c>
      <c r="H14" s="2">
        <f>VLOOKUP(C14,$V$1:$Y$12,4)</f>
        <v>0.75</v>
      </c>
      <c r="I14" s="24">
        <f>VLOOKUP(E14,$V$1:$Y$12,3)+F13</f>
        <v>42762</v>
      </c>
      <c r="J14" s="2">
        <f>VLOOKUP(E14,$V$1:$Y$12,4)</f>
        <v>0.75</v>
      </c>
      <c r="L14" s="6" t="str">
        <f>B9</f>
        <v>TTC Roudnice n/L B</v>
      </c>
      <c r="M14" s="4">
        <v>4</v>
      </c>
      <c r="N14" s="5" t="s">
        <v>1</v>
      </c>
      <c r="O14" s="4">
        <v>12</v>
      </c>
      <c r="P14" s="3" t="str">
        <f>F6</f>
        <v>Sokol Filipov B</v>
      </c>
      <c r="Q14" s="24">
        <f>VLOOKUP(M14,$V$1:$Y$12,3)+L13</f>
        <v>42685</v>
      </c>
      <c r="R14" s="2">
        <f>VLOOKUP(M14,$V$1:$Y$12,4)</f>
        <v>0.75</v>
      </c>
      <c r="S14" s="24">
        <f>VLOOKUP(O14,$V$1:$Y$12,3)+P13</f>
        <v>42797</v>
      </c>
      <c r="T14" s="2">
        <f>VLOOKUP(O14,$V$1:$Y$12,4)</f>
        <v>0.75</v>
      </c>
    </row>
    <row r="15" spans="2:25" x14ac:dyDescent="0.25">
      <c r="B15" s="6" t="str">
        <f>F10</f>
        <v>KST Kalich Litoměřice A</v>
      </c>
      <c r="C15" s="4">
        <v>8</v>
      </c>
      <c r="D15" s="5" t="s">
        <v>1</v>
      </c>
      <c r="E15" s="4">
        <v>6</v>
      </c>
      <c r="F15" s="3" t="str">
        <f>B11</f>
        <v>Sokol Terezín B</v>
      </c>
      <c r="G15" s="24">
        <f>VLOOKUP(C15,$V$1:$Y$12,3)+B13</f>
        <v>42650</v>
      </c>
      <c r="H15" s="2">
        <f t="shared" ref="H15:H19" si="2">VLOOKUP(C15,$V$1:$Y$12,4)</f>
        <v>0.75</v>
      </c>
      <c r="I15" s="24">
        <f>VLOOKUP(E15,$V$1:$Y$12,3)+F13</f>
        <v>42761</v>
      </c>
      <c r="J15" s="2">
        <f t="shared" ref="J15:J19" si="3">VLOOKUP(E15,$V$1:$Y$12,4)</f>
        <v>0.75</v>
      </c>
      <c r="L15" s="6" t="str">
        <f>B10</f>
        <v>INPEKO Krásné Březno A</v>
      </c>
      <c r="M15" s="4">
        <v>5</v>
      </c>
      <c r="N15" s="5" t="s">
        <v>1</v>
      </c>
      <c r="O15" s="4">
        <v>3</v>
      </c>
      <c r="P15" s="3" t="str">
        <f>B8</f>
        <v>SK Štětí B</v>
      </c>
      <c r="Q15" s="24">
        <f>VLOOKUP(M15,$V$1:$Y$12,3)+L13</f>
        <v>42684</v>
      </c>
      <c r="R15" s="2">
        <f t="shared" ref="R15:R19" si="4">VLOOKUP(M15,$V$1:$Y$12,4)</f>
        <v>0.75</v>
      </c>
      <c r="S15" s="24">
        <f>VLOOKUP(O15,$V$1:$Y$12,3)+P13</f>
        <v>42796</v>
      </c>
      <c r="T15" s="2">
        <f t="shared" ref="T15:T19" si="5">VLOOKUP(O15,$V$1:$Y$12,4)</f>
        <v>0.75</v>
      </c>
    </row>
    <row r="16" spans="2:25" x14ac:dyDescent="0.25">
      <c r="B16" s="6" t="str">
        <f>F9</f>
        <v>GPD Benešov n/Pl A</v>
      </c>
      <c r="C16" s="4">
        <v>9</v>
      </c>
      <c r="D16" s="5" t="s">
        <v>1</v>
      </c>
      <c r="E16" s="4">
        <v>5</v>
      </c>
      <c r="F16" s="3" t="str">
        <f>B10</f>
        <v>INPEKO Krásné Březno A</v>
      </c>
      <c r="G16" s="24">
        <f>VLOOKUP(C16,$V$1:$Y$12,3)+B13</f>
        <v>42650</v>
      </c>
      <c r="H16" s="2">
        <f t="shared" si="2"/>
        <v>0.75</v>
      </c>
      <c r="I16" s="24">
        <f>VLOOKUP(E16,$V$1:$Y$12,3)+F13</f>
        <v>42761</v>
      </c>
      <c r="J16" s="2">
        <f t="shared" si="3"/>
        <v>0.75</v>
      </c>
      <c r="L16" s="6" t="str">
        <f>B11</f>
        <v>Sokol Terezín B</v>
      </c>
      <c r="M16" s="4">
        <v>6</v>
      </c>
      <c r="N16" s="5" t="s">
        <v>1</v>
      </c>
      <c r="O16" s="4">
        <v>2</v>
      </c>
      <c r="P16" s="3" t="str">
        <f>B7</f>
        <v>Chemička Ústí n/L A</v>
      </c>
      <c r="Q16" s="24">
        <f>VLOOKUP(M16,$V$1:$Y$12,3)+L13</f>
        <v>42684</v>
      </c>
      <c r="R16" s="2">
        <f t="shared" si="4"/>
        <v>0.75</v>
      </c>
      <c r="S16" s="24">
        <f>VLOOKUP(O16,$V$1:$Y$12,3)+P13</f>
        <v>42797</v>
      </c>
      <c r="T16" s="2">
        <f t="shared" si="5"/>
        <v>0.75</v>
      </c>
    </row>
    <row r="17" spans="2:20" x14ac:dyDescent="0.25">
      <c r="B17" s="6" t="str">
        <f>F8</f>
        <v>TTC Roudnice n/L C</v>
      </c>
      <c r="C17" s="4">
        <v>10</v>
      </c>
      <c r="D17" s="5" t="s">
        <v>1</v>
      </c>
      <c r="E17" s="4">
        <v>4</v>
      </c>
      <c r="F17" s="3" t="str">
        <f>B9</f>
        <v>TTC Roudnice n/L B</v>
      </c>
      <c r="G17" s="24">
        <f>VLOOKUP(C17,$V$1:$Y$12,3)+B13</f>
        <v>42650</v>
      </c>
      <c r="H17" s="2">
        <f t="shared" si="2"/>
        <v>0.75</v>
      </c>
      <c r="I17" s="24">
        <f>VLOOKUP(E17,$V$1:$Y$12,3)+F13</f>
        <v>42762</v>
      </c>
      <c r="J17" s="2">
        <f t="shared" si="3"/>
        <v>0.75</v>
      </c>
      <c r="L17" s="6" t="str">
        <f>F11</f>
        <v>Sokol Terezín A</v>
      </c>
      <c r="M17" s="4">
        <v>7</v>
      </c>
      <c r="N17" s="5" t="s">
        <v>1</v>
      </c>
      <c r="O17" s="4">
        <v>1</v>
      </c>
      <c r="P17" s="3" t="str">
        <f>B6</f>
        <v>SK Markvartice A</v>
      </c>
      <c r="Q17" s="24">
        <f>VLOOKUP(M17,$V$1:$Y$12,3)+L13</f>
        <v>42685</v>
      </c>
      <c r="R17" s="2">
        <f t="shared" si="4"/>
        <v>0.75</v>
      </c>
      <c r="S17" s="24">
        <f>VLOOKUP(O17,$V$1:$Y$12,3)+P13</f>
        <v>42797</v>
      </c>
      <c r="T17" s="2">
        <f t="shared" si="5"/>
        <v>0.75</v>
      </c>
    </row>
    <row r="18" spans="2:20" x14ac:dyDescent="0.25">
      <c r="B18" s="6" t="str">
        <f>F7</f>
        <v>SKP Sever Ústí n/L B</v>
      </c>
      <c r="C18" s="4">
        <v>11</v>
      </c>
      <c r="D18" s="5" t="s">
        <v>1</v>
      </c>
      <c r="E18" s="4">
        <v>3</v>
      </c>
      <c r="F18" s="3" t="str">
        <f>B8</f>
        <v>SK Štětí B</v>
      </c>
      <c r="G18" s="24">
        <f>VLOOKUP(C18,$V$1:$Y$12,3)+B13</f>
        <v>42650</v>
      </c>
      <c r="H18" s="2">
        <f t="shared" si="2"/>
        <v>0.75</v>
      </c>
      <c r="I18" s="24">
        <f>VLOOKUP(E18,$V$1:$Y$12,3)+F13</f>
        <v>42761</v>
      </c>
      <c r="J18" s="2">
        <f t="shared" si="3"/>
        <v>0.75</v>
      </c>
      <c r="L18" s="6" t="str">
        <f>F10</f>
        <v>KST Kalich Litoměřice A</v>
      </c>
      <c r="M18" s="4">
        <v>8</v>
      </c>
      <c r="N18" s="5" t="s">
        <v>1</v>
      </c>
      <c r="O18" s="4">
        <v>11</v>
      </c>
      <c r="P18" s="3" t="str">
        <f>F7</f>
        <v>SKP Sever Ústí n/L B</v>
      </c>
      <c r="Q18" s="24">
        <f>VLOOKUP(M18,$V$1:$Y$12,3)+L13</f>
        <v>42685</v>
      </c>
      <c r="R18" s="2">
        <f t="shared" si="4"/>
        <v>0.75</v>
      </c>
      <c r="S18" s="24">
        <f>VLOOKUP(O18,$V$1:$Y$12,3)+P13</f>
        <v>42797</v>
      </c>
      <c r="T18" s="2">
        <f t="shared" si="5"/>
        <v>0.75</v>
      </c>
    </row>
    <row r="19" spans="2:20" x14ac:dyDescent="0.25">
      <c r="B19" s="6" t="str">
        <f>B6</f>
        <v>SK Markvartice A</v>
      </c>
      <c r="C19" s="4">
        <v>1</v>
      </c>
      <c r="D19" s="5" t="s">
        <v>1</v>
      </c>
      <c r="E19" s="4">
        <v>2</v>
      </c>
      <c r="F19" s="3" t="str">
        <f>B7</f>
        <v>Chemička Ústí n/L A</v>
      </c>
      <c r="G19" s="24">
        <f>VLOOKUP(C19,$V$1:$Y$12,3)+B13</f>
        <v>42650</v>
      </c>
      <c r="H19" s="2">
        <f t="shared" si="2"/>
        <v>0.75</v>
      </c>
      <c r="I19" s="24">
        <f>VLOOKUP(E19,$V$1:$Y$12,3)+F13</f>
        <v>42762</v>
      </c>
      <c r="J19" s="2">
        <f t="shared" si="3"/>
        <v>0.75</v>
      </c>
      <c r="L19" s="6" t="str">
        <f>F9</f>
        <v>GPD Benešov n/Pl A</v>
      </c>
      <c r="M19" s="4">
        <v>9</v>
      </c>
      <c r="N19" s="5" t="s">
        <v>1</v>
      </c>
      <c r="O19" s="4">
        <v>10</v>
      </c>
      <c r="P19" s="3" t="str">
        <f>F8</f>
        <v>TTC Roudnice n/L C</v>
      </c>
      <c r="Q19" s="24">
        <f>VLOOKUP(M19,$V$1:$Y$12,3)+L13</f>
        <v>42685</v>
      </c>
      <c r="R19" s="2">
        <f t="shared" si="4"/>
        <v>0.75</v>
      </c>
      <c r="S19" s="24">
        <f>VLOOKUP(O19,$V$1:$Y$12,3)+P13</f>
        <v>42797</v>
      </c>
      <c r="T19" s="2">
        <f t="shared" si="5"/>
        <v>0.75</v>
      </c>
    </row>
    <row r="20" spans="2:20" ht="7.5" customHeight="1" x14ac:dyDescent="0.25"/>
    <row r="21" spans="2:20" x14ac:dyDescent="0.25">
      <c r="B21" s="10">
        <f>B13+7</f>
        <v>42653</v>
      </c>
      <c r="C21" s="9"/>
      <c r="D21" s="9"/>
      <c r="E21" s="9"/>
      <c r="F21" s="8">
        <f>F13+7</f>
        <v>42765</v>
      </c>
      <c r="G21" s="131" t="s">
        <v>14</v>
      </c>
      <c r="H21" s="132"/>
      <c r="I21" s="131" t="s">
        <v>13</v>
      </c>
      <c r="J21" s="132"/>
      <c r="L21" s="10">
        <f>L13+7</f>
        <v>42688</v>
      </c>
      <c r="M21" s="9"/>
      <c r="N21" s="9"/>
      <c r="O21" s="9"/>
      <c r="P21" s="8">
        <f>P13+7</f>
        <v>42800</v>
      </c>
      <c r="Q21" s="131" t="s">
        <v>14</v>
      </c>
      <c r="R21" s="132"/>
      <c r="S21" s="131" t="s">
        <v>13</v>
      </c>
      <c r="T21" s="132"/>
    </row>
    <row r="22" spans="2:20" x14ac:dyDescent="0.25">
      <c r="B22" s="6" t="str">
        <f>B7</f>
        <v>Chemička Ústí n/L A</v>
      </c>
      <c r="C22" s="4">
        <v>2</v>
      </c>
      <c r="D22" s="5" t="s">
        <v>1</v>
      </c>
      <c r="E22" s="4">
        <v>12</v>
      </c>
      <c r="F22" s="3" t="str">
        <f>F6</f>
        <v>Sokol Filipov B</v>
      </c>
      <c r="G22" s="24">
        <f>VLOOKUP(C22,$V$1:$Y$12,3)+B21</f>
        <v>42657</v>
      </c>
      <c r="H22" s="2">
        <f>VLOOKUP(C22,$V$1:$Y$12,4)</f>
        <v>0.75</v>
      </c>
      <c r="I22" s="24">
        <f>VLOOKUP(E22,$V$1:$Y$12,3)+F21</f>
        <v>42769</v>
      </c>
      <c r="J22" s="2">
        <f>VLOOKUP(E22,$V$1:$Y$12,4)</f>
        <v>0.75</v>
      </c>
      <c r="L22" s="6" t="str">
        <f>F6</f>
        <v>Sokol Filipov B</v>
      </c>
      <c r="M22" s="4">
        <v>12</v>
      </c>
      <c r="N22" s="5" t="s">
        <v>1</v>
      </c>
      <c r="O22" s="4">
        <v>10</v>
      </c>
      <c r="P22" s="3" t="str">
        <f>F8</f>
        <v>TTC Roudnice n/L C</v>
      </c>
      <c r="Q22" s="24">
        <f>VLOOKUP(M22,$V$1:$Y$12,3)+L21</f>
        <v>42692</v>
      </c>
      <c r="R22" s="2">
        <f>VLOOKUP(M22,$V$1:$Y$12,4)</f>
        <v>0.75</v>
      </c>
      <c r="S22" s="24">
        <f>VLOOKUP(O22,$V$1:$Y$12,3)+P21</f>
        <v>42804</v>
      </c>
      <c r="T22" s="2">
        <f>VLOOKUP(O22,$V$1:$Y$12,4)</f>
        <v>0.75</v>
      </c>
    </row>
    <row r="23" spans="2:20" x14ac:dyDescent="0.25">
      <c r="B23" s="6" t="str">
        <f>B8</f>
        <v>SK Štětí B</v>
      </c>
      <c r="C23" s="4">
        <v>3</v>
      </c>
      <c r="D23" s="5" t="s">
        <v>1</v>
      </c>
      <c r="E23" s="4">
        <v>1</v>
      </c>
      <c r="F23" s="3" t="str">
        <f>B6</f>
        <v>SK Markvartice A</v>
      </c>
      <c r="G23" s="24">
        <f>VLOOKUP(C23,$V$1:$Y$12,3)+B21</f>
        <v>42656</v>
      </c>
      <c r="H23" s="2">
        <f t="shared" ref="H23:H27" si="6">VLOOKUP(C23,$V$1:$Y$12,4)</f>
        <v>0.75</v>
      </c>
      <c r="I23" s="24">
        <f>VLOOKUP(E23,$V$1:$Y$12,3)+F21</f>
        <v>42769</v>
      </c>
      <c r="J23" s="2">
        <f t="shared" ref="J23:J27" si="7">VLOOKUP(E23,$V$1:$Y$12,4)</f>
        <v>0.75</v>
      </c>
      <c r="L23" s="6" t="str">
        <f>F7</f>
        <v>SKP Sever Ústí n/L B</v>
      </c>
      <c r="M23" s="4">
        <v>11</v>
      </c>
      <c r="N23" s="5" t="s">
        <v>1</v>
      </c>
      <c r="O23" s="4">
        <v>9</v>
      </c>
      <c r="P23" s="3" t="str">
        <f>F9</f>
        <v>GPD Benešov n/Pl A</v>
      </c>
      <c r="Q23" s="24">
        <f>VLOOKUP(M23,$V$1:$Y$12,3)+L21</f>
        <v>42692</v>
      </c>
      <c r="R23" s="2">
        <f t="shared" ref="R23:R27" si="8">VLOOKUP(M23,$V$1:$Y$12,4)</f>
        <v>0.75</v>
      </c>
      <c r="S23" s="24">
        <f>VLOOKUP(O23,$V$1:$Y$12,3)+P21</f>
        <v>42804</v>
      </c>
      <c r="T23" s="2">
        <f t="shared" ref="T23:T27" si="9">VLOOKUP(O23,$V$1:$Y$12,4)</f>
        <v>0.75</v>
      </c>
    </row>
    <row r="24" spans="2:20" x14ac:dyDescent="0.25">
      <c r="B24" s="6" t="str">
        <f>B9</f>
        <v>TTC Roudnice n/L B</v>
      </c>
      <c r="C24" s="4">
        <v>4</v>
      </c>
      <c r="D24" s="5" t="s">
        <v>1</v>
      </c>
      <c r="E24" s="4">
        <v>11</v>
      </c>
      <c r="F24" s="3" t="str">
        <f>F7</f>
        <v>SKP Sever Ústí n/L B</v>
      </c>
      <c r="G24" s="24">
        <f>VLOOKUP(C24,$V$1:$Y$12,3)+B21</f>
        <v>42657</v>
      </c>
      <c r="H24" s="2">
        <f t="shared" si="6"/>
        <v>0.75</v>
      </c>
      <c r="I24" s="24">
        <f>VLOOKUP(E24,$V$1:$Y$12,3)+F21</f>
        <v>42769</v>
      </c>
      <c r="J24" s="2">
        <f t="shared" si="7"/>
        <v>0.75</v>
      </c>
      <c r="L24" s="6" t="str">
        <f>B6</f>
        <v>SK Markvartice A</v>
      </c>
      <c r="M24" s="4">
        <v>1</v>
      </c>
      <c r="N24" s="5" t="s">
        <v>1</v>
      </c>
      <c r="O24" s="4">
        <v>8</v>
      </c>
      <c r="P24" s="3" t="str">
        <f>F10</f>
        <v>KST Kalich Litoměřice A</v>
      </c>
      <c r="Q24" s="24">
        <f>VLOOKUP(M24,$V$1:$Y$12,3)+L21</f>
        <v>42692</v>
      </c>
      <c r="R24" s="2">
        <f t="shared" si="8"/>
        <v>0.75</v>
      </c>
      <c r="S24" s="24">
        <f>VLOOKUP(O24,$V$1:$Y$12,3)+P21</f>
        <v>42804</v>
      </c>
      <c r="T24" s="2">
        <f t="shared" si="9"/>
        <v>0.75</v>
      </c>
    </row>
    <row r="25" spans="2:20" x14ac:dyDescent="0.25">
      <c r="B25" s="6" t="str">
        <f>B10</f>
        <v>INPEKO Krásné Březno A</v>
      </c>
      <c r="C25" s="4">
        <v>5</v>
      </c>
      <c r="D25" s="5" t="s">
        <v>1</v>
      </c>
      <c r="E25" s="4">
        <v>10</v>
      </c>
      <c r="F25" s="3" t="str">
        <f>F8</f>
        <v>TTC Roudnice n/L C</v>
      </c>
      <c r="G25" s="24">
        <f>VLOOKUP(C25,$V$1:$Y$12,3)+B21</f>
        <v>42656</v>
      </c>
      <c r="H25" s="2">
        <f t="shared" si="6"/>
        <v>0.75</v>
      </c>
      <c r="I25" s="24">
        <f>VLOOKUP(E25,$V$1:$Y$12,3)+F21</f>
        <v>42769</v>
      </c>
      <c r="J25" s="2">
        <f t="shared" si="7"/>
        <v>0.75</v>
      </c>
      <c r="L25" s="6" t="str">
        <f>B7</f>
        <v>Chemička Ústí n/L A</v>
      </c>
      <c r="M25" s="4">
        <v>2</v>
      </c>
      <c r="N25" s="5" t="s">
        <v>1</v>
      </c>
      <c r="O25" s="4">
        <v>7</v>
      </c>
      <c r="P25" s="3" t="str">
        <f>F11</f>
        <v>Sokol Terezín A</v>
      </c>
      <c r="Q25" s="24">
        <f>VLOOKUP(M25,$V$1:$Y$12,3)+L21</f>
        <v>42692</v>
      </c>
      <c r="R25" s="2">
        <f t="shared" si="8"/>
        <v>0.75</v>
      </c>
      <c r="S25" s="24">
        <f>VLOOKUP(O25,$V$1:$Y$12,3)+P21</f>
        <v>42804</v>
      </c>
      <c r="T25" s="2">
        <f t="shared" si="9"/>
        <v>0.75</v>
      </c>
    </row>
    <row r="26" spans="2:20" x14ac:dyDescent="0.25">
      <c r="B26" s="6" t="str">
        <f>B11</f>
        <v>Sokol Terezín B</v>
      </c>
      <c r="C26" s="4">
        <v>6</v>
      </c>
      <c r="D26" s="5" t="s">
        <v>1</v>
      </c>
      <c r="E26" s="4">
        <v>9</v>
      </c>
      <c r="F26" s="3" t="str">
        <f>F9</f>
        <v>GPD Benešov n/Pl A</v>
      </c>
      <c r="G26" s="24">
        <f>VLOOKUP(C26,$V$1:$Y$12,3)+B21</f>
        <v>42656</v>
      </c>
      <c r="H26" s="2">
        <f t="shared" si="6"/>
        <v>0.75</v>
      </c>
      <c r="I26" s="24">
        <f>VLOOKUP(E26,$V$1:$Y$12,3)+F21</f>
        <v>42769</v>
      </c>
      <c r="J26" s="2">
        <f t="shared" si="7"/>
        <v>0.75</v>
      </c>
      <c r="L26" s="6" t="str">
        <f>B8</f>
        <v>SK Štětí B</v>
      </c>
      <c r="M26" s="4">
        <v>3</v>
      </c>
      <c r="N26" s="5" t="s">
        <v>1</v>
      </c>
      <c r="O26" s="4">
        <v>6</v>
      </c>
      <c r="P26" s="3" t="str">
        <f>B11</f>
        <v>Sokol Terezín B</v>
      </c>
      <c r="Q26" s="24">
        <f>VLOOKUP(M26,$V$1:$Y$12,3)+L21</f>
        <v>42691</v>
      </c>
      <c r="R26" s="2">
        <f t="shared" si="8"/>
        <v>0.75</v>
      </c>
      <c r="S26" s="24">
        <f>VLOOKUP(O26,$V$1:$Y$12,3)+P21</f>
        <v>42803</v>
      </c>
      <c r="T26" s="2">
        <f t="shared" si="9"/>
        <v>0.75</v>
      </c>
    </row>
    <row r="27" spans="2:20" x14ac:dyDescent="0.25">
      <c r="B27" s="6" t="str">
        <f>F11</f>
        <v>Sokol Terezín A</v>
      </c>
      <c r="C27" s="4">
        <v>7</v>
      </c>
      <c r="D27" s="5" t="s">
        <v>1</v>
      </c>
      <c r="E27" s="4">
        <v>8</v>
      </c>
      <c r="F27" s="3" t="str">
        <f>F10</f>
        <v>KST Kalich Litoměřice A</v>
      </c>
      <c r="G27" s="24">
        <f>VLOOKUP(C27,$V$1:$Y$12,3)+B21</f>
        <v>42657</v>
      </c>
      <c r="H27" s="2">
        <f t="shared" si="6"/>
        <v>0.75</v>
      </c>
      <c r="I27" s="24">
        <f>VLOOKUP(E27,$V$1:$Y$12,3)+F21</f>
        <v>42769</v>
      </c>
      <c r="J27" s="2">
        <f t="shared" si="7"/>
        <v>0.75</v>
      </c>
      <c r="L27" s="6" t="str">
        <f>B9</f>
        <v>TTC Roudnice n/L B</v>
      </c>
      <c r="M27" s="4">
        <v>4</v>
      </c>
      <c r="N27" s="5" t="s">
        <v>1</v>
      </c>
      <c r="O27" s="4">
        <v>5</v>
      </c>
      <c r="P27" s="3" t="str">
        <f>B10</f>
        <v>INPEKO Krásné Březno A</v>
      </c>
      <c r="Q27" s="24">
        <f>VLOOKUP(M27,$V$1:$Y$12,3)+L21</f>
        <v>42692</v>
      </c>
      <c r="R27" s="2">
        <f t="shared" si="8"/>
        <v>0.75</v>
      </c>
      <c r="S27" s="24">
        <f>VLOOKUP(O27,$V$1:$Y$12,3)+P21</f>
        <v>42803</v>
      </c>
      <c r="T27" s="2">
        <f t="shared" si="9"/>
        <v>0.75</v>
      </c>
    </row>
    <row r="28" spans="2:20" ht="7.5" customHeight="1" x14ac:dyDescent="0.25"/>
    <row r="29" spans="2:20" x14ac:dyDescent="0.25">
      <c r="B29" s="10">
        <f>B21+7</f>
        <v>42660</v>
      </c>
      <c r="C29" s="9"/>
      <c r="D29" s="9"/>
      <c r="E29" s="9"/>
      <c r="F29" s="8">
        <f>F21+7</f>
        <v>42772</v>
      </c>
      <c r="G29" s="131" t="s">
        <v>14</v>
      </c>
      <c r="H29" s="132"/>
      <c r="I29" s="131" t="s">
        <v>13</v>
      </c>
      <c r="J29" s="132"/>
      <c r="L29" s="10">
        <f>L21+7</f>
        <v>42695</v>
      </c>
      <c r="M29" s="9"/>
      <c r="N29" s="9"/>
      <c r="O29" s="9"/>
      <c r="P29" s="8">
        <f>P21+7</f>
        <v>42807</v>
      </c>
      <c r="Q29" s="131" t="s">
        <v>14</v>
      </c>
      <c r="R29" s="132"/>
      <c r="S29" s="131" t="s">
        <v>13</v>
      </c>
      <c r="T29" s="132"/>
    </row>
    <row r="30" spans="2:20" x14ac:dyDescent="0.25">
      <c r="B30" s="6" t="str">
        <f>F6</f>
        <v>Sokol Filipov B</v>
      </c>
      <c r="C30" s="4">
        <v>12</v>
      </c>
      <c r="D30" s="5" t="s">
        <v>1</v>
      </c>
      <c r="E30" s="4">
        <v>8</v>
      </c>
      <c r="F30" s="3" t="str">
        <f>F10</f>
        <v>KST Kalich Litoměřice A</v>
      </c>
      <c r="G30" s="24">
        <f>VLOOKUP(C30,$V$1:$Y$12,3)+B29</f>
        <v>42664</v>
      </c>
      <c r="H30" s="2">
        <f>VLOOKUP(C30,$V$1:$Y$12,4)</f>
        <v>0.75</v>
      </c>
      <c r="I30" s="24">
        <f>VLOOKUP(E30,$V$1:$Y$12,3)+F29</f>
        <v>42776</v>
      </c>
      <c r="J30" s="2">
        <f>VLOOKUP(E30,$V$1:$Y$12,4)</f>
        <v>0.75</v>
      </c>
      <c r="L30" s="6" t="str">
        <f>B10</f>
        <v>INPEKO Krásné Březno A</v>
      </c>
      <c r="M30" s="4">
        <v>5</v>
      </c>
      <c r="N30" s="5" t="s">
        <v>1</v>
      </c>
      <c r="O30" s="4">
        <v>12</v>
      </c>
      <c r="P30" s="3" t="str">
        <f>F6</f>
        <v>Sokol Filipov B</v>
      </c>
      <c r="Q30" s="24">
        <f>VLOOKUP(M30,$V$1:$Y$12,3)+L29</f>
        <v>42698</v>
      </c>
      <c r="R30" s="2">
        <f>VLOOKUP(M30,$V$1:$Y$12,4)</f>
        <v>0.75</v>
      </c>
      <c r="S30" s="24">
        <f>VLOOKUP(O30,$V$1:$Y$12,3)+P29</f>
        <v>42811</v>
      </c>
      <c r="T30" s="2">
        <f>VLOOKUP(O30,$V$1:$Y$12,4)</f>
        <v>0.75</v>
      </c>
    </row>
    <row r="31" spans="2:20" x14ac:dyDescent="0.25">
      <c r="B31" s="6" t="str">
        <f>F9</f>
        <v>GPD Benešov n/Pl A</v>
      </c>
      <c r="C31" s="4">
        <v>9</v>
      </c>
      <c r="D31" s="5" t="s">
        <v>1</v>
      </c>
      <c r="E31" s="4">
        <v>7</v>
      </c>
      <c r="F31" s="3" t="str">
        <f>F11</f>
        <v>Sokol Terezín A</v>
      </c>
      <c r="G31" s="24">
        <f>VLOOKUP(C31,$V$1:$Y$12,3)+B29</f>
        <v>42664</v>
      </c>
      <c r="H31" s="2">
        <f t="shared" ref="H31:H35" si="10">VLOOKUP(C31,$V$1:$Y$12,4)</f>
        <v>0.75</v>
      </c>
      <c r="I31" s="24">
        <f>VLOOKUP(E31,$V$1:$Y$12,3)+F29</f>
        <v>42776</v>
      </c>
      <c r="J31" s="2">
        <f t="shared" ref="J31:J35" si="11">VLOOKUP(E31,$V$1:$Y$12,4)</f>
        <v>0.75</v>
      </c>
      <c r="L31" s="6" t="str">
        <f>B11</f>
        <v>Sokol Terezín B</v>
      </c>
      <c r="M31" s="4">
        <v>6</v>
      </c>
      <c r="N31" s="5" t="s">
        <v>1</v>
      </c>
      <c r="O31" s="4">
        <v>4</v>
      </c>
      <c r="P31" s="3" t="str">
        <f>B9</f>
        <v>TTC Roudnice n/L B</v>
      </c>
      <c r="Q31" s="24">
        <f>VLOOKUP(M31,$V$1:$Y$12,3)+L29</f>
        <v>42698</v>
      </c>
      <c r="R31" s="2">
        <f t="shared" ref="R31:R35" si="12">VLOOKUP(M31,$V$1:$Y$12,4)</f>
        <v>0.75</v>
      </c>
      <c r="S31" s="24">
        <f>VLOOKUP(O31,$V$1:$Y$12,3)+P29</f>
        <v>42811</v>
      </c>
      <c r="T31" s="2">
        <f t="shared" ref="T31:T35" si="13">VLOOKUP(O31,$V$1:$Y$12,4)</f>
        <v>0.75</v>
      </c>
    </row>
    <row r="32" spans="2:20" x14ac:dyDescent="0.25">
      <c r="B32" s="6" t="str">
        <f>F8</f>
        <v>TTC Roudnice n/L C</v>
      </c>
      <c r="C32" s="4">
        <v>10</v>
      </c>
      <c r="D32" s="5" t="s">
        <v>1</v>
      </c>
      <c r="E32" s="4">
        <v>6</v>
      </c>
      <c r="F32" s="3" t="str">
        <f>B11</f>
        <v>Sokol Terezín B</v>
      </c>
      <c r="G32" s="24">
        <f>VLOOKUP(C32,$V$1:$Y$12,3)+B29</f>
        <v>42664</v>
      </c>
      <c r="H32" s="2">
        <f t="shared" si="10"/>
        <v>0.75</v>
      </c>
      <c r="I32" s="24">
        <f>VLOOKUP(E32,$V$1:$Y$12,3)+F29</f>
        <v>42775</v>
      </c>
      <c r="J32" s="2">
        <f t="shared" si="11"/>
        <v>0.75</v>
      </c>
      <c r="L32" s="6" t="str">
        <f>F11</f>
        <v>Sokol Terezín A</v>
      </c>
      <c r="M32" s="4">
        <v>7</v>
      </c>
      <c r="N32" s="5" t="s">
        <v>1</v>
      </c>
      <c r="O32" s="4">
        <v>3</v>
      </c>
      <c r="P32" s="3" t="str">
        <f>B8</f>
        <v>SK Štětí B</v>
      </c>
      <c r="Q32" s="24">
        <f>VLOOKUP(M32,$V$1:$Y$12,3)+L29</f>
        <v>42699</v>
      </c>
      <c r="R32" s="2">
        <f t="shared" si="12"/>
        <v>0.75</v>
      </c>
      <c r="S32" s="24">
        <f>VLOOKUP(O32,$V$1:$Y$12,3)+P29</f>
        <v>42810</v>
      </c>
      <c r="T32" s="2">
        <f t="shared" si="13"/>
        <v>0.75</v>
      </c>
    </row>
    <row r="33" spans="2:20" x14ac:dyDescent="0.25">
      <c r="B33" s="6" t="str">
        <f>F7</f>
        <v>SKP Sever Ústí n/L B</v>
      </c>
      <c r="C33" s="4">
        <v>11</v>
      </c>
      <c r="D33" s="5" t="s">
        <v>1</v>
      </c>
      <c r="E33" s="4">
        <v>5</v>
      </c>
      <c r="F33" s="3" t="str">
        <f>B10</f>
        <v>INPEKO Krásné Březno A</v>
      </c>
      <c r="G33" s="24">
        <f>VLOOKUP(C33,$V$1:$Y$12,3)+B29</f>
        <v>42664</v>
      </c>
      <c r="H33" s="2">
        <f t="shared" si="10"/>
        <v>0.75</v>
      </c>
      <c r="I33" s="24">
        <f>VLOOKUP(E33,$V$1:$Y$12,3)+F29</f>
        <v>42775</v>
      </c>
      <c r="J33" s="2">
        <f t="shared" si="11"/>
        <v>0.75</v>
      </c>
      <c r="L33" s="6" t="str">
        <f>F10</f>
        <v>KST Kalich Litoměřice A</v>
      </c>
      <c r="M33" s="4">
        <v>8</v>
      </c>
      <c r="N33" s="5" t="s">
        <v>1</v>
      </c>
      <c r="O33" s="4">
        <v>2</v>
      </c>
      <c r="P33" s="3" t="str">
        <f>B7</f>
        <v>Chemička Ústí n/L A</v>
      </c>
      <c r="Q33" s="24">
        <f>VLOOKUP(M33,$V$1:$Y$12,3)+L29</f>
        <v>42699</v>
      </c>
      <c r="R33" s="2">
        <f t="shared" si="12"/>
        <v>0.75</v>
      </c>
      <c r="S33" s="24">
        <f>VLOOKUP(O33,$V$1:$Y$12,3)+P29</f>
        <v>42811</v>
      </c>
      <c r="T33" s="2">
        <f t="shared" si="13"/>
        <v>0.75</v>
      </c>
    </row>
    <row r="34" spans="2:20" x14ac:dyDescent="0.25">
      <c r="B34" s="6" t="str">
        <f>B6</f>
        <v>SK Markvartice A</v>
      </c>
      <c r="C34" s="4">
        <v>1</v>
      </c>
      <c r="D34" s="5" t="s">
        <v>1</v>
      </c>
      <c r="E34" s="4">
        <v>4</v>
      </c>
      <c r="F34" s="3" t="str">
        <f>B9</f>
        <v>TTC Roudnice n/L B</v>
      </c>
      <c r="G34" s="24">
        <f>VLOOKUP(C34,$V$1:$Y$12,3)+B29</f>
        <v>42664</v>
      </c>
      <c r="H34" s="2">
        <f t="shared" si="10"/>
        <v>0.75</v>
      </c>
      <c r="I34" s="24">
        <f>VLOOKUP(E34,$V$1:$Y$12,3)+F29</f>
        <v>42776</v>
      </c>
      <c r="J34" s="2">
        <f t="shared" si="11"/>
        <v>0.75</v>
      </c>
      <c r="L34" s="6" t="str">
        <f>F9</f>
        <v>GPD Benešov n/Pl A</v>
      </c>
      <c r="M34" s="4">
        <v>9</v>
      </c>
      <c r="N34" s="5" t="s">
        <v>1</v>
      </c>
      <c r="O34" s="4">
        <v>1</v>
      </c>
      <c r="P34" s="3" t="str">
        <f>B6</f>
        <v>SK Markvartice A</v>
      </c>
      <c r="Q34" s="24">
        <f>VLOOKUP(M34,$V$1:$Y$12,3)+L29</f>
        <v>42699</v>
      </c>
      <c r="R34" s="2">
        <f t="shared" si="12"/>
        <v>0.75</v>
      </c>
      <c r="S34" s="24">
        <f>VLOOKUP(O34,$V$1:$Y$12,3)+P29</f>
        <v>42811</v>
      </c>
      <c r="T34" s="2">
        <f t="shared" si="13"/>
        <v>0.75</v>
      </c>
    </row>
    <row r="35" spans="2:20" x14ac:dyDescent="0.25">
      <c r="B35" s="6" t="str">
        <f>B7</f>
        <v>Chemička Ústí n/L A</v>
      </c>
      <c r="C35" s="4">
        <v>2</v>
      </c>
      <c r="D35" s="5" t="s">
        <v>1</v>
      </c>
      <c r="E35" s="4">
        <v>3</v>
      </c>
      <c r="F35" s="3" t="str">
        <f>B8</f>
        <v>SK Štětí B</v>
      </c>
      <c r="G35" s="24">
        <f>VLOOKUP(C35,$V$1:$Y$12,3)+B29</f>
        <v>42664</v>
      </c>
      <c r="H35" s="2">
        <f t="shared" si="10"/>
        <v>0.75</v>
      </c>
      <c r="I35" s="24">
        <f>VLOOKUP(E35,$V$1:$Y$12,3)+F29</f>
        <v>42775</v>
      </c>
      <c r="J35" s="2">
        <f t="shared" si="11"/>
        <v>0.75</v>
      </c>
      <c r="L35" s="6" t="str">
        <f>F8</f>
        <v>TTC Roudnice n/L C</v>
      </c>
      <c r="M35" s="4">
        <v>10</v>
      </c>
      <c r="N35" s="5" t="s">
        <v>1</v>
      </c>
      <c r="O35" s="4">
        <v>11</v>
      </c>
      <c r="P35" s="3" t="str">
        <f>F7</f>
        <v>SKP Sever Ústí n/L B</v>
      </c>
      <c r="Q35" s="24">
        <f>VLOOKUP(M35,$V$1:$Y$12,3)+L29</f>
        <v>42699</v>
      </c>
      <c r="R35" s="2">
        <f t="shared" si="12"/>
        <v>0.75</v>
      </c>
      <c r="S35" s="24">
        <f>VLOOKUP(O35,$V$1:$Y$12,3)+P29</f>
        <v>42811</v>
      </c>
      <c r="T35" s="2">
        <f t="shared" si="13"/>
        <v>0.75</v>
      </c>
    </row>
    <row r="36" spans="2:20" ht="7.5" customHeight="1" x14ac:dyDescent="0.25"/>
    <row r="37" spans="2:20" x14ac:dyDescent="0.25">
      <c r="B37" s="10">
        <f>B29+7</f>
        <v>42667</v>
      </c>
      <c r="C37" s="9"/>
      <c r="D37" s="9"/>
      <c r="E37" s="9"/>
      <c r="F37" s="8">
        <f>F29+7</f>
        <v>42779</v>
      </c>
      <c r="G37" s="131" t="s">
        <v>14</v>
      </c>
      <c r="H37" s="132"/>
      <c r="I37" s="131" t="s">
        <v>13</v>
      </c>
      <c r="J37" s="132"/>
      <c r="L37" s="10">
        <f>L29+7</f>
        <v>42702</v>
      </c>
      <c r="M37" s="9"/>
      <c r="N37" s="9"/>
      <c r="O37" s="9"/>
      <c r="P37" s="8">
        <f>P29+7</f>
        <v>42814</v>
      </c>
      <c r="Q37" s="131" t="s">
        <v>14</v>
      </c>
      <c r="R37" s="132"/>
      <c r="S37" s="131" t="s">
        <v>13</v>
      </c>
      <c r="T37" s="132"/>
    </row>
    <row r="38" spans="2:20" x14ac:dyDescent="0.25">
      <c r="B38" s="6" t="str">
        <f>B8</f>
        <v>SK Štětí B</v>
      </c>
      <c r="C38" s="4">
        <v>3</v>
      </c>
      <c r="D38" s="5" t="s">
        <v>1</v>
      </c>
      <c r="E38" s="4">
        <v>12</v>
      </c>
      <c r="F38" s="3" t="str">
        <f>F6</f>
        <v>Sokol Filipov B</v>
      </c>
      <c r="G38" s="24">
        <f>VLOOKUP(C38,$V$1:$Y$12,3)+B37</f>
        <v>42670</v>
      </c>
      <c r="H38" s="2">
        <f>VLOOKUP(C38,$V$1:$Y$12,4)</f>
        <v>0.75</v>
      </c>
      <c r="I38" s="24">
        <f>VLOOKUP(E38,$V$1:$Y$12,3)+F37</f>
        <v>42783</v>
      </c>
      <c r="J38" s="2">
        <f>VLOOKUP(E38,$V$1:$Y$12,4)</f>
        <v>0.75</v>
      </c>
      <c r="L38" s="6" t="str">
        <f>F6</f>
        <v>Sokol Filipov B</v>
      </c>
      <c r="M38" s="4">
        <v>12</v>
      </c>
      <c r="N38" s="5" t="s">
        <v>1</v>
      </c>
      <c r="O38" s="4">
        <v>11</v>
      </c>
      <c r="P38" s="3" t="str">
        <f>F7</f>
        <v>SKP Sever Ústí n/L B</v>
      </c>
      <c r="Q38" s="24">
        <f>VLOOKUP(M38,$V$1:$Y$12,3)+L37</f>
        <v>42706</v>
      </c>
      <c r="R38" s="2">
        <f>VLOOKUP(M38,$V$1:$Y$12,4)</f>
        <v>0.75</v>
      </c>
      <c r="S38" s="24">
        <f>VLOOKUP(O38,$V$1:$Y$12,3)+P37</f>
        <v>42818</v>
      </c>
      <c r="T38" s="2">
        <f>VLOOKUP(O38,$V$1:$Y$12,4)</f>
        <v>0.75</v>
      </c>
    </row>
    <row r="39" spans="2:20" x14ac:dyDescent="0.25">
      <c r="B39" s="6" t="str">
        <f>B9</f>
        <v>TTC Roudnice n/L B</v>
      </c>
      <c r="C39" s="4">
        <v>4</v>
      </c>
      <c r="D39" s="5" t="s">
        <v>1</v>
      </c>
      <c r="E39" s="4">
        <v>2</v>
      </c>
      <c r="F39" s="3" t="str">
        <f>B7</f>
        <v>Chemička Ústí n/L A</v>
      </c>
      <c r="G39" s="24">
        <f>VLOOKUP(C39,$V$1:$Y$12,3)+B37</f>
        <v>42671</v>
      </c>
      <c r="H39" s="2">
        <f t="shared" ref="H39:H43" si="14">VLOOKUP(C39,$V$1:$Y$12,4)</f>
        <v>0.75</v>
      </c>
      <c r="I39" s="24">
        <f>VLOOKUP(E39,$V$1:$Y$12,3)+F37</f>
        <v>42783</v>
      </c>
      <c r="J39" s="2">
        <f t="shared" ref="J39:J43" si="15">VLOOKUP(E39,$V$1:$Y$12,4)</f>
        <v>0.75</v>
      </c>
      <c r="L39" s="6" t="str">
        <f>B6</f>
        <v>SK Markvartice A</v>
      </c>
      <c r="M39" s="4">
        <v>1</v>
      </c>
      <c r="N39" s="5" t="s">
        <v>1</v>
      </c>
      <c r="O39" s="4">
        <v>10</v>
      </c>
      <c r="P39" s="3" t="str">
        <f>F8</f>
        <v>TTC Roudnice n/L C</v>
      </c>
      <c r="Q39" s="24">
        <f>VLOOKUP(M39,$V$1:$Y$12,3)+L37</f>
        <v>42706</v>
      </c>
      <c r="R39" s="2">
        <f t="shared" ref="R39:R43" si="16">VLOOKUP(M39,$V$1:$Y$12,4)</f>
        <v>0.75</v>
      </c>
      <c r="S39" s="24">
        <f>VLOOKUP(O39,$V$1:$Y$12,3)+P37</f>
        <v>42818</v>
      </c>
      <c r="T39" s="2">
        <f t="shared" ref="T39:T43" si="17">VLOOKUP(O39,$V$1:$Y$12,4)</f>
        <v>0.75</v>
      </c>
    </row>
    <row r="40" spans="2:20" x14ac:dyDescent="0.25">
      <c r="B40" s="6" t="str">
        <f>B10</f>
        <v>INPEKO Krásné Březno A</v>
      </c>
      <c r="C40" s="4">
        <v>5</v>
      </c>
      <c r="D40" s="5" t="s">
        <v>1</v>
      </c>
      <c r="E40" s="4">
        <v>1</v>
      </c>
      <c r="F40" s="3" t="str">
        <f>B6</f>
        <v>SK Markvartice A</v>
      </c>
      <c r="G40" s="24">
        <f>VLOOKUP(C40,$V$1:$Y$12,3)+B37</f>
        <v>42670</v>
      </c>
      <c r="H40" s="2">
        <f t="shared" si="14"/>
        <v>0.75</v>
      </c>
      <c r="I40" s="24">
        <f>VLOOKUP(E40,$V$1:$Y$12,3)+F37</f>
        <v>42783</v>
      </c>
      <c r="J40" s="2">
        <f t="shared" si="15"/>
        <v>0.75</v>
      </c>
      <c r="L40" s="6" t="str">
        <f>B7</f>
        <v>Chemička Ústí n/L A</v>
      </c>
      <c r="M40" s="4">
        <v>2</v>
      </c>
      <c r="N40" s="5" t="s">
        <v>1</v>
      </c>
      <c r="O40" s="4">
        <v>9</v>
      </c>
      <c r="P40" s="3" t="str">
        <f>F9</f>
        <v>GPD Benešov n/Pl A</v>
      </c>
      <c r="Q40" s="24">
        <f>VLOOKUP(M40,$V$1:$Y$12,3)+L37</f>
        <v>42706</v>
      </c>
      <c r="R40" s="2">
        <f t="shared" si="16"/>
        <v>0.75</v>
      </c>
      <c r="S40" s="24">
        <f>VLOOKUP(O40,$V$1:$Y$12,3)+P37</f>
        <v>42818</v>
      </c>
      <c r="T40" s="2">
        <f t="shared" si="17"/>
        <v>0.75</v>
      </c>
    </row>
    <row r="41" spans="2:20" x14ac:dyDescent="0.25">
      <c r="B41" s="6" t="str">
        <f>B11</f>
        <v>Sokol Terezín B</v>
      </c>
      <c r="C41" s="4">
        <v>6</v>
      </c>
      <c r="D41" s="5" t="s">
        <v>1</v>
      </c>
      <c r="E41" s="4">
        <v>11</v>
      </c>
      <c r="F41" s="3" t="str">
        <f>F7</f>
        <v>SKP Sever Ústí n/L B</v>
      </c>
      <c r="G41" s="24">
        <f>VLOOKUP(C41,$V$1:$Y$12,3)+B37</f>
        <v>42670</v>
      </c>
      <c r="H41" s="2">
        <f t="shared" si="14"/>
        <v>0.75</v>
      </c>
      <c r="I41" s="24">
        <f>VLOOKUP(E41,$V$1:$Y$12,3)+F37</f>
        <v>42783</v>
      </c>
      <c r="J41" s="2">
        <f t="shared" si="15"/>
        <v>0.75</v>
      </c>
      <c r="L41" s="6" t="str">
        <f>B8</f>
        <v>SK Štětí B</v>
      </c>
      <c r="M41" s="4">
        <v>3</v>
      </c>
      <c r="N41" s="5" t="s">
        <v>1</v>
      </c>
      <c r="O41" s="4">
        <v>8</v>
      </c>
      <c r="P41" s="3" t="str">
        <f>F10</f>
        <v>KST Kalich Litoměřice A</v>
      </c>
      <c r="Q41" s="24">
        <f>VLOOKUP(M41,$V$1:$Y$12,3)+L37</f>
        <v>42705</v>
      </c>
      <c r="R41" s="2">
        <f t="shared" si="16"/>
        <v>0.75</v>
      </c>
      <c r="S41" s="24">
        <f>VLOOKUP(O41,$V$1:$Y$12,3)+P37</f>
        <v>42818</v>
      </c>
      <c r="T41" s="2">
        <f t="shared" si="17"/>
        <v>0.75</v>
      </c>
    </row>
    <row r="42" spans="2:20" x14ac:dyDescent="0.25">
      <c r="B42" s="6" t="str">
        <f>F11</f>
        <v>Sokol Terezín A</v>
      </c>
      <c r="C42" s="4">
        <v>7</v>
      </c>
      <c r="D42" s="5" t="s">
        <v>1</v>
      </c>
      <c r="E42" s="4">
        <v>10</v>
      </c>
      <c r="F42" s="3" t="str">
        <f>F8</f>
        <v>TTC Roudnice n/L C</v>
      </c>
      <c r="G42" s="24">
        <f>VLOOKUP(C42,$V$1:$Y$12,3)+B37</f>
        <v>42671</v>
      </c>
      <c r="H42" s="2">
        <f t="shared" si="14"/>
        <v>0.75</v>
      </c>
      <c r="I42" s="24">
        <f>VLOOKUP(E42,$V$1:$Y$12,3)+F37</f>
        <v>42783</v>
      </c>
      <c r="J42" s="2">
        <f t="shared" si="15"/>
        <v>0.75</v>
      </c>
      <c r="L42" s="6" t="str">
        <f>B9</f>
        <v>TTC Roudnice n/L B</v>
      </c>
      <c r="M42" s="4">
        <v>4</v>
      </c>
      <c r="N42" s="5" t="s">
        <v>1</v>
      </c>
      <c r="O42" s="4">
        <v>7</v>
      </c>
      <c r="P42" s="3" t="str">
        <f>F11</f>
        <v>Sokol Terezín A</v>
      </c>
      <c r="Q42" s="24">
        <f>VLOOKUP(M42,$V$1:$Y$12,3)+L37</f>
        <v>42706</v>
      </c>
      <c r="R42" s="2">
        <f t="shared" si="16"/>
        <v>0.75</v>
      </c>
      <c r="S42" s="24">
        <f>VLOOKUP(O42,$V$1:$Y$12,3)+P37</f>
        <v>42818</v>
      </c>
      <c r="T42" s="2">
        <f t="shared" si="17"/>
        <v>0.75</v>
      </c>
    </row>
    <row r="43" spans="2:20" x14ac:dyDescent="0.25">
      <c r="B43" s="6" t="str">
        <f>F10</f>
        <v>KST Kalich Litoměřice A</v>
      </c>
      <c r="C43" s="4">
        <v>8</v>
      </c>
      <c r="D43" s="5" t="s">
        <v>1</v>
      </c>
      <c r="E43" s="4">
        <v>9</v>
      </c>
      <c r="F43" s="3" t="str">
        <f>F9</f>
        <v>GPD Benešov n/Pl A</v>
      </c>
      <c r="G43" s="24">
        <f>VLOOKUP(C43,$V$1:$Y$12,3)+B37</f>
        <v>42671</v>
      </c>
      <c r="H43" s="2">
        <f t="shared" si="14"/>
        <v>0.75</v>
      </c>
      <c r="I43" s="24">
        <f>VLOOKUP(E43,$V$1:$Y$12,3)+F37</f>
        <v>42783</v>
      </c>
      <c r="J43" s="2">
        <f t="shared" si="15"/>
        <v>0.75</v>
      </c>
      <c r="L43" s="6" t="str">
        <f>B10</f>
        <v>INPEKO Krásné Březno A</v>
      </c>
      <c r="M43" s="4">
        <v>5</v>
      </c>
      <c r="N43" s="5" t="s">
        <v>1</v>
      </c>
      <c r="O43" s="4">
        <v>6</v>
      </c>
      <c r="P43" s="3" t="str">
        <f>B11</f>
        <v>Sokol Terezín B</v>
      </c>
      <c r="Q43" s="24">
        <f>VLOOKUP(M43,$V$1:$Y$12,3)+L37</f>
        <v>42705</v>
      </c>
      <c r="R43" s="2">
        <f t="shared" si="16"/>
        <v>0.75</v>
      </c>
      <c r="S43" s="24">
        <f>VLOOKUP(O43,$V$1:$Y$12,3)+P37</f>
        <v>42817</v>
      </c>
      <c r="T43" s="2">
        <f t="shared" si="17"/>
        <v>0.75</v>
      </c>
    </row>
    <row r="44" spans="2:20" ht="7.5" customHeight="1" x14ac:dyDescent="0.25"/>
    <row r="45" spans="2:20" x14ac:dyDescent="0.25">
      <c r="B45" s="10">
        <f>B37+7</f>
        <v>42674</v>
      </c>
      <c r="C45" s="9"/>
      <c r="D45" s="9"/>
      <c r="E45" s="9"/>
      <c r="F45" s="8">
        <f>F37+7</f>
        <v>42786</v>
      </c>
      <c r="G45" s="131" t="s">
        <v>14</v>
      </c>
      <c r="H45" s="132"/>
      <c r="I45" s="131" t="s">
        <v>13</v>
      </c>
      <c r="J45" s="132"/>
      <c r="L45" s="10">
        <f>L37+7</f>
        <v>42709</v>
      </c>
      <c r="M45" s="9"/>
      <c r="N45" s="9"/>
      <c r="O45" s="9"/>
      <c r="P45" s="8">
        <f>P37+7</f>
        <v>42821</v>
      </c>
      <c r="Q45" s="131" t="s">
        <v>14</v>
      </c>
      <c r="R45" s="132"/>
      <c r="S45" s="131" t="s">
        <v>13</v>
      </c>
      <c r="T45" s="132"/>
    </row>
    <row r="46" spans="2:20" x14ac:dyDescent="0.25">
      <c r="B46" s="6" t="str">
        <f>F6</f>
        <v>Sokol Filipov B</v>
      </c>
      <c r="C46" s="4">
        <v>12</v>
      </c>
      <c r="D46" s="5" t="s">
        <v>1</v>
      </c>
      <c r="E46" s="4">
        <v>9</v>
      </c>
      <c r="F46" s="3" t="str">
        <f>F9</f>
        <v>GPD Benešov n/Pl A</v>
      </c>
      <c r="G46" s="24">
        <f>VLOOKUP(C46,$V$1:$Y$12,3)+B45</f>
        <v>42678</v>
      </c>
      <c r="H46" s="2">
        <f>VLOOKUP(C46,$V$1:$Y$12,4)</f>
        <v>0.75</v>
      </c>
      <c r="I46" s="24">
        <f>VLOOKUP(E46,$V$1:$Y$12,3)+F45</f>
        <v>42790</v>
      </c>
      <c r="J46" s="2">
        <f>VLOOKUP(E46,$V$1:$Y$12,4)</f>
        <v>0.75</v>
      </c>
      <c r="L46" s="6" t="str">
        <f>B11</f>
        <v>Sokol Terezín B</v>
      </c>
      <c r="M46" s="4">
        <v>6</v>
      </c>
      <c r="N46" s="5" t="s">
        <v>1</v>
      </c>
      <c r="O46" s="4">
        <v>12</v>
      </c>
      <c r="P46" s="3" t="str">
        <f>F6</f>
        <v>Sokol Filipov B</v>
      </c>
      <c r="Q46" s="24">
        <f>VLOOKUP(M46,$V$1:$Y$12,3)+L45</f>
        <v>42712</v>
      </c>
      <c r="R46" s="2">
        <f>VLOOKUP(M46,$V$1:$Y$12,4)</f>
        <v>0.75</v>
      </c>
      <c r="S46" s="24">
        <f>VLOOKUP(O46,$V$1:$Y$12,3)+P45</f>
        <v>42825</v>
      </c>
      <c r="T46" s="2">
        <f>VLOOKUP(O46,$V$1:$Y$12,4)</f>
        <v>0.75</v>
      </c>
    </row>
    <row r="47" spans="2:20" x14ac:dyDescent="0.25">
      <c r="B47" s="6" t="str">
        <f>F8</f>
        <v>TTC Roudnice n/L C</v>
      </c>
      <c r="C47" s="4">
        <v>10</v>
      </c>
      <c r="D47" s="5" t="s">
        <v>1</v>
      </c>
      <c r="E47" s="4">
        <v>8</v>
      </c>
      <c r="F47" s="3" t="str">
        <f>F10</f>
        <v>KST Kalich Litoměřice A</v>
      </c>
      <c r="G47" s="24">
        <f>VLOOKUP(C47,$V$1:$Y$12,3)+B45</f>
        <v>42678</v>
      </c>
      <c r="H47" s="2">
        <f t="shared" ref="H47:H51" si="18">VLOOKUP(C47,$V$1:$Y$12,4)</f>
        <v>0.75</v>
      </c>
      <c r="I47" s="24">
        <f>VLOOKUP(E47,$V$1:$Y$12,3)+F45</f>
        <v>42790</v>
      </c>
      <c r="J47" s="2">
        <f t="shared" ref="J47:J51" si="19">VLOOKUP(E47,$V$1:$Y$12,4)</f>
        <v>0.75</v>
      </c>
      <c r="L47" s="6" t="str">
        <f>F11</f>
        <v>Sokol Terezín A</v>
      </c>
      <c r="M47" s="4">
        <v>7</v>
      </c>
      <c r="N47" s="5" t="s">
        <v>1</v>
      </c>
      <c r="O47" s="4">
        <v>5</v>
      </c>
      <c r="P47" s="3" t="str">
        <f>B10</f>
        <v>INPEKO Krásné Březno A</v>
      </c>
      <c r="Q47" s="24">
        <f>VLOOKUP(M47,$V$1:$Y$12,3)+L45</f>
        <v>42713</v>
      </c>
      <c r="R47" s="2">
        <f t="shared" ref="R47:R51" si="20">VLOOKUP(M47,$V$1:$Y$12,4)</f>
        <v>0.75</v>
      </c>
      <c r="S47" s="24">
        <f>VLOOKUP(O47,$V$1:$Y$12,3)+P45</f>
        <v>42824</v>
      </c>
      <c r="T47" s="2">
        <f t="shared" ref="T47:T51" si="21">VLOOKUP(O47,$V$1:$Y$12,4)</f>
        <v>0.75</v>
      </c>
    </row>
    <row r="48" spans="2:20" x14ac:dyDescent="0.25">
      <c r="B48" s="6" t="str">
        <f>F7</f>
        <v>SKP Sever Ústí n/L B</v>
      </c>
      <c r="C48" s="4">
        <v>11</v>
      </c>
      <c r="D48" s="5" t="s">
        <v>1</v>
      </c>
      <c r="E48" s="4">
        <v>7</v>
      </c>
      <c r="F48" s="3" t="str">
        <f>F11</f>
        <v>Sokol Terezín A</v>
      </c>
      <c r="G48" s="24">
        <f>VLOOKUP(C48,$V$1:$Y$12,3)+B45</f>
        <v>42678</v>
      </c>
      <c r="H48" s="2">
        <f t="shared" si="18"/>
        <v>0.75</v>
      </c>
      <c r="I48" s="24">
        <f>VLOOKUP(E48,$V$1:$Y$12,3)+F45</f>
        <v>42790</v>
      </c>
      <c r="J48" s="2">
        <f t="shared" si="19"/>
        <v>0.75</v>
      </c>
      <c r="L48" s="6" t="str">
        <f>F10</f>
        <v>KST Kalich Litoměřice A</v>
      </c>
      <c r="M48" s="4">
        <v>8</v>
      </c>
      <c r="N48" s="5" t="s">
        <v>1</v>
      </c>
      <c r="O48" s="4">
        <v>4</v>
      </c>
      <c r="P48" s="3" t="str">
        <f>B9</f>
        <v>TTC Roudnice n/L B</v>
      </c>
      <c r="Q48" s="24">
        <f>VLOOKUP(M48,$V$1:$Y$12,3)+L45</f>
        <v>42713</v>
      </c>
      <c r="R48" s="2">
        <f t="shared" si="20"/>
        <v>0.75</v>
      </c>
      <c r="S48" s="24">
        <f>VLOOKUP(O48,$V$1:$Y$12,3)+P45</f>
        <v>42825</v>
      </c>
      <c r="T48" s="2">
        <f t="shared" si="21"/>
        <v>0.75</v>
      </c>
    </row>
    <row r="49" spans="2:20" x14ac:dyDescent="0.25">
      <c r="B49" s="6" t="str">
        <f>B6</f>
        <v>SK Markvartice A</v>
      </c>
      <c r="C49" s="4">
        <v>1</v>
      </c>
      <c r="D49" s="5" t="s">
        <v>1</v>
      </c>
      <c r="E49" s="4">
        <v>6</v>
      </c>
      <c r="F49" s="3" t="str">
        <f>B11</f>
        <v>Sokol Terezín B</v>
      </c>
      <c r="G49" s="24">
        <f>VLOOKUP(C49,$V$1:$Y$12,3)+B45</f>
        <v>42678</v>
      </c>
      <c r="H49" s="2">
        <f t="shared" si="18"/>
        <v>0.75</v>
      </c>
      <c r="I49" s="24">
        <f>VLOOKUP(E49,$V$1:$Y$12,3)+F45</f>
        <v>42789</v>
      </c>
      <c r="J49" s="2">
        <f t="shared" si="19"/>
        <v>0.75</v>
      </c>
      <c r="L49" s="6" t="str">
        <f>F9</f>
        <v>GPD Benešov n/Pl A</v>
      </c>
      <c r="M49" s="4">
        <v>9</v>
      </c>
      <c r="N49" s="5" t="s">
        <v>1</v>
      </c>
      <c r="O49" s="4">
        <v>3</v>
      </c>
      <c r="P49" s="3" t="str">
        <f>B8</f>
        <v>SK Štětí B</v>
      </c>
      <c r="Q49" s="24">
        <f>VLOOKUP(M49,$V$1:$Y$12,3)+L45</f>
        <v>42713</v>
      </c>
      <c r="R49" s="2">
        <f t="shared" si="20"/>
        <v>0.75</v>
      </c>
      <c r="S49" s="24">
        <f>VLOOKUP(O49,$V$1:$Y$12,3)+P45</f>
        <v>42824</v>
      </c>
      <c r="T49" s="2">
        <f t="shared" si="21"/>
        <v>0.75</v>
      </c>
    </row>
    <row r="50" spans="2:20" x14ac:dyDescent="0.25">
      <c r="B50" s="6" t="str">
        <f>B7</f>
        <v>Chemička Ústí n/L A</v>
      </c>
      <c r="C50" s="4">
        <v>2</v>
      </c>
      <c r="D50" s="5" t="s">
        <v>1</v>
      </c>
      <c r="E50" s="4">
        <v>5</v>
      </c>
      <c r="F50" s="3" t="str">
        <f>B10</f>
        <v>INPEKO Krásné Březno A</v>
      </c>
      <c r="G50" s="24">
        <f>VLOOKUP(C50,$V$1:$Y$12,3)+B45</f>
        <v>42678</v>
      </c>
      <c r="H50" s="2">
        <f t="shared" si="18"/>
        <v>0.75</v>
      </c>
      <c r="I50" s="24">
        <f>VLOOKUP(E50,$V$1:$Y$12,3)+F45</f>
        <v>42789</v>
      </c>
      <c r="J50" s="2">
        <f t="shared" si="19"/>
        <v>0.75</v>
      </c>
      <c r="L50" s="6" t="str">
        <f>F8</f>
        <v>TTC Roudnice n/L C</v>
      </c>
      <c r="M50" s="4">
        <v>10</v>
      </c>
      <c r="N50" s="5" t="s">
        <v>1</v>
      </c>
      <c r="O50" s="4">
        <v>2</v>
      </c>
      <c r="P50" s="3" t="str">
        <f>B7</f>
        <v>Chemička Ústí n/L A</v>
      </c>
      <c r="Q50" s="24">
        <f>VLOOKUP(M50,$V$1:$Y$12,3)+L45</f>
        <v>42713</v>
      </c>
      <c r="R50" s="2">
        <f t="shared" si="20"/>
        <v>0.75</v>
      </c>
      <c r="S50" s="24">
        <f>VLOOKUP(O50,$V$1:$Y$12,3)+P45</f>
        <v>42825</v>
      </c>
      <c r="T50" s="2">
        <f t="shared" si="21"/>
        <v>0.75</v>
      </c>
    </row>
    <row r="51" spans="2:20" x14ac:dyDescent="0.25">
      <c r="B51" s="6" t="str">
        <f>B8</f>
        <v>SK Štětí B</v>
      </c>
      <c r="C51" s="4">
        <v>3</v>
      </c>
      <c r="D51" s="5" t="s">
        <v>1</v>
      </c>
      <c r="E51" s="4">
        <v>4</v>
      </c>
      <c r="F51" s="3" t="str">
        <f>B9</f>
        <v>TTC Roudnice n/L B</v>
      </c>
      <c r="G51" s="24">
        <f>VLOOKUP(C51,$V$1:$Y$12,3)+B45</f>
        <v>42677</v>
      </c>
      <c r="H51" s="2">
        <f t="shared" si="18"/>
        <v>0.75</v>
      </c>
      <c r="I51" s="24">
        <f>VLOOKUP(E51,$V$1:$Y$12,3)+F45</f>
        <v>42790</v>
      </c>
      <c r="J51" s="2">
        <f t="shared" si="19"/>
        <v>0.75</v>
      </c>
      <c r="L51" s="6" t="str">
        <f>F7</f>
        <v>SKP Sever Ústí n/L B</v>
      </c>
      <c r="M51" s="4">
        <v>11</v>
      </c>
      <c r="N51" s="5" t="s">
        <v>1</v>
      </c>
      <c r="O51" s="4">
        <v>1</v>
      </c>
      <c r="P51" s="3" t="str">
        <f>B6</f>
        <v>SK Markvartice A</v>
      </c>
      <c r="Q51" s="24">
        <f>VLOOKUP(M51,$V$1:$Y$12,3)+L45</f>
        <v>42713</v>
      </c>
      <c r="R51" s="2">
        <f t="shared" si="20"/>
        <v>0.75</v>
      </c>
      <c r="S51" s="24">
        <f>VLOOKUP(O51,$V$1:$Y$12,3)+P45</f>
        <v>42825</v>
      </c>
      <c r="T51" s="2">
        <f t="shared" si="21"/>
        <v>0.75</v>
      </c>
    </row>
  </sheetData>
  <mergeCells count="24">
    <mergeCell ref="B2:T2"/>
    <mergeCell ref="G5:H5"/>
    <mergeCell ref="I5:J5"/>
    <mergeCell ref="L5:T11"/>
    <mergeCell ref="G13:H13"/>
    <mergeCell ref="I13:J13"/>
    <mergeCell ref="Q13:R13"/>
    <mergeCell ref="S13:T13"/>
    <mergeCell ref="G21:H21"/>
    <mergeCell ref="I21:J21"/>
    <mergeCell ref="Q21:R21"/>
    <mergeCell ref="S21:T21"/>
    <mergeCell ref="G29:H29"/>
    <mergeCell ref="I29:J29"/>
    <mergeCell ref="Q29:R29"/>
    <mergeCell ref="S29:T29"/>
    <mergeCell ref="G37:H37"/>
    <mergeCell ref="I37:J37"/>
    <mergeCell ref="Q37:R37"/>
    <mergeCell ref="S37:T37"/>
    <mergeCell ref="G45:H45"/>
    <mergeCell ref="I45:J45"/>
    <mergeCell ref="Q45:R45"/>
    <mergeCell ref="S45:T45"/>
  </mergeCells>
  <pageMargins left="0.25" right="0.25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8"/>
  <sheetViews>
    <sheetView zoomScale="80" zoomScaleNormal="80" workbookViewId="0">
      <selection activeCell="Q12" sqref="Q12"/>
    </sheetView>
  </sheetViews>
  <sheetFormatPr defaultRowHeight="15" x14ac:dyDescent="0.25"/>
  <cols>
    <col min="1" max="4" width="12.42578125" customWidth="1"/>
  </cols>
  <sheetData>
    <row r="2" spans="1:22" ht="26.25" x14ac:dyDescent="0.4">
      <c r="A2" s="97" t="s">
        <v>193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29"/>
      <c r="Q2" s="29"/>
      <c r="R2" s="29"/>
      <c r="S2" s="29"/>
      <c r="T2" s="29"/>
      <c r="U2" s="29"/>
      <c r="V2" s="29"/>
    </row>
    <row r="3" spans="1:22" ht="14.25" customHeight="1" thickBot="1" x14ac:dyDescent="0.45">
      <c r="A3" s="29"/>
      <c r="B3" s="29"/>
      <c r="C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43.5" customHeight="1" thickBot="1" x14ac:dyDescent="0.45">
      <c r="A4" s="138" t="s">
        <v>194</v>
      </c>
      <c r="B4" s="139"/>
      <c r="C4" s="139"/>
      <c r="D4" s="140"/>
      <c r="E4" s="136" t="s">
        <v>195</v>
      </c>
      <c r="F4" s="137"/>
      <c r="G4" s="137"/>
      <c r="H4" s="137"/>
      <c r="I4" s="136" t="s">
        <v>196</v>
      </c>
      <c r="J4" s="137"/>
      <c r="K4" s="137"/>
      <c r="L4" s="137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x14ac:dyDescent="0.25">
      <c r="I5" s="147" t="s">
        <v>132</v>
      </c>
      <c r="J5" s="147"/>
      <c r="K5" s="147"/>
      <c r="L5" s="147"/>
    </row>
    <row r="6" spans="1:22" ht="19.5" thickBot="1" x14ac:dyDescent="0.35">
      <c r="A6" s="134" t="s">
        <v>197</v>
      </c>
      <c r="B6" s="134"/>
      <c r="C6" s="134"/>
      <c r="D6" s="134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22" ht="19.5" thickBot="1" x14ac:dyDescent="0.35">
      <c r="A7" s="31"/>
      <c r="B7" s="31"/>
      <c r="C7" s="31"/>
      <c r="D7" s="32"/>
      <c r="E7" s="133"/>
      <c r="F7" s="134"/>
      <c r="G7" s="134"/>
      <c r="H7" s="134"/>
      <c r="I7" s="30"/>
      <c r="J7" s="30"/>
      <c r="K7" s="30"/>
      <c r="L7" s="30"/>
      <c r="M7" s="30"/>
      <c r="N7" s="30"/>
      <c r="O7" s="30"/>
    </row>
    <row r="8" spans="1:22" ht="19.5" thickBot="1" x14ac:dyDescent="0.35">
      <c r="A8" s="141" t="s">
        <v>99</v>
      </c>
      <c r="B8" s="141"/>
      <c r="C8" s="141"/>
      <c r="D8" s="142"/>
      <c r="E8" s="31"/>
      <c r="F8" s="31"/>
      <c r="G8" s="31"/>
      <c r="H8" s="32"/>
      <c r="I8" s="30"/>
      <c r="J8" s="30"/>
      <c r="K8" s="30"/>
      <c r="L8" s="30"/>
      <c r="M8" s="30"/>
      <c r="N8" s="30"/>
      <c r="O8" s="30"/>
    </row>
    <row r="9" spans="1:22" ht="19.5" thickBot="1" x14ac:dyDescent="0.35">
      <c r="A9" s="33"/>
      <c r="B9" s="33"/>
      <c r="C9" s="33"/>
      <c r="D9" s="33"/>
      <c r="E9" s="33"/>
      <c r="F9" s="33"/>
      <c r="G9" s="33"/>
      <c r="H9" s="34"/>
      <c r="I9" s="133"/>
      <c r="J9" s="134"/>
      <c r="K9" s="134"/>
      <c r="L9" s="134"/>
      <c r="M9" s="30"/>
      <c r="N9" s="30"/>
      <c r="O9" s="30"/>
    </row>
    <row r="10" spans="1:22" ht="19.5" thickBot="1" x14ac:dyDescent="0.35">
      <c r="A10" s="134" t="s">
        <v>37</v>
      </c>
      <c r="B10" s="134"/>
      <c r="C10" s="134"/>
      <c r="D10" s="134"/>
      <c r="E10" s="33"/>
      <c r="F10" s="33"/>
      <c r="G10" s="33"/>
      <c r="H10" s="34"/>
      <c r="I10" s="31"/>
      <c r="J10" s="31"/>
      <c r="K10" s="31"/>
      <c r="L10" s="32"/>
      <c r="M10" s="30"/>
      <c r="N10" s="30"/>
      <c r="O10" s="30"/>
    </row>
    <row r="11" spans="1:22" ht="19.5" thickBot="1" x14ac:dyDescent="0.35">
      <c r="A11" s="31"/>
      <c r="B11" s="31"/>
      <c r="C11" s="31"/>
      <c r="D11" s="32"/>
      <c r="E11" s="133"/>
      <c r="F11" s="134"/>
      <c r="G11" s="134"/>
      <c r="H11" s="135"/>
      <c r="I11" s="33"/>
      <c r="J11" s="33"/>
      <c r="K11" s="33"/>
      <c r="L11" s="34"/>
      <c r="M11" s="30"/>
      <c r="N11" s="30"/>
      <c r="O11" s="30"/>
    </row>
    <row r="12" spans="1:22" ht="19.5" thickBot="1" x14ac:dyDescent="0.35">
      <c r="A12" s="141" t="s">
        <v>157</v>
      </c>
      <c r="B12" s="141"/>
      <c r="C12" s="141"/>
      <c r="D12" s="142"/>
      <c r="E12" s="30"/>
      <c r="F12" s="30"/>
      <c r="G12" s="30"/>
      <c r="H12" s="30"/>
      <c r="I12" s="33"/>
      <c r="J12" s="33"/>
      <c r="K12" s="33"/>
      <c r="L12" s="34"/>
      <c r="M12" s="30"/>
      <c r="N12" s="30"/>
      <c r="O12" s="30"/>
    </row>
    <row r="13" spans="1:22" ht="19.5" thickBot="1" x14ac:dyDescent="0.35">
      <c r="A13" s="33"/>
      <c r="B13" s="33"/>
      <c r="C13" s="33"/>
      <c r="D13" s="33"/>
      <c r="E13" s="30"/>
      <c r="F13" s="30"/>
      <c r="G13" s="30"/>
      <c r="H13" s="30"/>
      <c r="I13" s="33"/>
      <c r="J13" s="33"/>
      <c r="K13" s="33"/>
      <c r="L13" s="34"/>
      <c r="M13" s="133"/>
      <c r="N13" s="134"/>
      <c r="O13" s="134"/>
    </row>
    <row r="14" spans="1:22" ht="19.5" thickBot="1" x14ac:dyDescent="0.35">
      <c r="A14" s="141" t="s">
        <v>168</v>
      </c>
      <c r="B14" s="141"/>
      <c r="C14" s="141"/>
      <c r="D14" s="141"/>
      <c r="E14" s="30"/>
      <c r="F14" s="30"/>
      <c r="G14" s="30"/>
      <c r="H14" s="30"/>
      <c r="I14" s="33"/>
      <c r="J14" s="33"/>
      <c r="K14" s="33"/>
      <c r="L14" s="34"/>
      <c r="M14" s="35"/>
      <c r="N14" s="31"/>
      <c r="O14" s="31"/>
    </row>
    <row r="15" spans="1:22" ht="19.5" thickBot="1" x14ac:dyDescent="0.35">
      <c r="A15" s="145"/>
      <c r="B15" s="145"/>
      <c r="C15" s="145"/>
      <c r="D15" s="146"/>
      <c r="E15" s="133"/>
      <c r="F15" s="134"/>
      <c r="G15" s="134"/>
      <c r="H15" s="134"/>
      <c r="I15" s="33"/>
      <c r="J15" s="33"/>
      <c r="K15" s="33"/>
      <c r="L15" s="34"/>
      <c r="M15" s="30"/>
      <c r="N15" s="30"/>
      <c r="O15" s="30"/>
    </row>
    <row r="16" spans="1:22" ht="19.5" thickBot="1" x14ac:dyDescent="0.35">
      <c r="A16" s="134" t="s">
        <v>203</v>
      </c>
      <c r="B16" s="134"/>
      <c r="C16" s="134"/>
      <c r="D16" s="135"/>
      <c r="E16" s="31"/>
      <c r="F16" s="31"/>
      <c r="G16" s="31"/>
      <c r="H16" s="32"/>
      <c r="I16" s="33"/>
      <c r="J16" s="33"/>
      <c r="K16" s="33"/>
      <c r="L16" s="34"/>
      <c r="M16" s="30"/>
      <c r="N16" s="30"/>
      <c r="O16" s="30"/>
    </row>
    <row r="17" spans="1:15" ht="19.5" thickBot="1" x14ac:dyDescent="0.35">
      <c r="A17" s="33"/>
      <c r="B17" s="33"/>
      <c r="C17" s="33"/>
      <c r="D17" s="33"/>
      <c r="E17" s="33"/>
      <c r="F17" s="33"/>
      <c r="G17" s="33"/>
      <c r="H17" s="34"/>
      <c r="I17" s="133"/>
      <c r="J17" s="134"/>
      <c r="K17" s="134"/>
      <c r="L17" s="135"/>
      <c r="M17" s="30"/>
      <c r="N17" s="30"/>
      <c r="O17" s="30"/>
    </row>
    <row r="18" spans="1:15" ht="19.5" thickBot="1" x14ac:dyDescent="0.35">
      <c r="A18" s="141" t="s">
        <v>55</v>
      </c>
      <c r="B18" s="141"/>
      <c r="C18" s="141"/>
      <c r="D18" s="141"/>
      <c r="E18" s="33"/>
      <c r="F18" s="33"/>
      <c r="G18" s="33"/>
      <c r="H18" s="34"/>
      <c r="I18" s="30"/>
      <c r="J18" s="30"/>
      <c r="K18" s="30"/>
      <c r="L18" s="30"/>
      <c r="M18" s="30"/>
      <c r="N18" s="30"/>
      <c r="O18" s="30"/>
    </row>
    <row r="19" spans="1:15" ht="19.5" thickBot="1" x14ac:dyDescent="0.35">
      <c r="A19" s="31"/>
      <c r="B19" s="31"/>
      <c r="C19" s="31"/>
      <c r="D19" s="32"/>
      <c r="E19" s="133"/>
      <c r="F19" s="134"/>
      <c r="G19" s="134"/>
      <c r="H19" s="135"/>
      <c r="I19" s="30"/>
      <c r="J19" s="30"/>
      <c r="K19" s="30"/>
      <c r="L19" s="30"/>
      <c r="M19" s="30"/>
      <c r="N19" s="30"/>
      <c r="O19" s="30"/>
    </row>
    <row r="20" spans="1:15" ht="19.5" thickBot="1" x14ac:dyDescent="0.35">
      <c r="A20" s="134" t="s">
        <v>199</v>
      </c>
      <c r="B20" s="134"/>
      <c r="C20" s="134"/>
      <c r="D20" s="135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8.75" x14ac:dyDescent="0.3">
      <c r="A21" s="33"/>
      <c r="B21" s="33"/>
      <c r="C21" s="33"/>
      <c r="D21" s="33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9.5" thickBot="1" x14ac:dyDescent="0.35">
      <c r="A22" s="134" t="s">
        <v>200</v>
      </c>
      <c r="B22" s="134"/>
      <c r="C22" s="134"/>
      <c r="D22" s="134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9.5" thickBot="1" x14ac:dyDescent="0.35">
      <c r="A23" s="31"/>
      <c r="B23" s="31"/>
      <c r="C23" s="31"/>
      <c r="D23" s="32"/>
      <c r="E23" s="133"/>
      <c r="F23" s="134"/>
      <c r="G23" s="134"/>
      <c r="H23" s="134"/>
      <c r="I23" s="30"/>
      <c r="J23" s="30"/>
      <c r="K23" s="30"/>
      <c r="L23" s="30"/>
      <c r="M23" s="30"/>
      <c r="N23" s="30"/>
      <c r="O23" s="30"/>
    </row>
    <row r="24" spans="1:15" ht="19.5" thickBot="1" x14ac:dyDescent="0.35">
      <c r="A24" s="141" t="s">
        <v>56</v>
      </c>
      <c r="B24" s="141"/>
      <c r="C24" s="141"/>
      <c r="D24" s="142"/>
      <c r="E24" s="31"/>
      <c r="F24" s="31"/>
      <c r="G24" s="31"/>
      <c r="H24" s="32"/>
      <c r="I24" s="30"/>
      <c r="J24" s="30"/>
      <c r="K24" s="30"/>
      <c r="L24" s="30"/>
      <c r="M24" s="30"/>
      <c r="N24" s="30"/>
      <c r="O24" s="30"/>
    </row>
    <row r="25" spans="1:15" ht="19.5" thickBot="1" x14ac:dyDescent="0.35">
      <c r="A25" s="33"/>
      <c r="B25" s="33"/>
      <c r="C25" s="33"/>
      <c r="D25" s="33"/>
      <c r="E25" s="33"/>
      <c r="F25" s="33"/>
      <c r="G25" s="33"/>
      <c r="H25" s="34"/>
      <c r="I25" s="133"/>
      <c r="J25" s="134"/>
      <c r="K25" s="134"/>
      <c r="L25" s="134"/>
      <c r="M25" s="30"/>
      <c r="N25" s="30"/>
      <c r="O25" s="30"/>
    </row>
    <row r="26" spans="1:15" ht="19.5" thickBot="1" x14ac:dyDescent="0.35">
      <c r="A26" s="134" t="s">
        <v>50</v>
      </c>
      <c r="B26" s="134"/>
      <c r="C26" s="134"/>
      <c r="D26" s="134"/>
      <c r="E26" s="33"/>
      <c r="F26" s="33"/>
      <c r="G26" s="33"/>
      <c r="H26" s="34"/>
      <c r="I26" s="31"/>
      <c r="J26" s="31"/>
      <c r="K26" s="31"/>
      <c r="L26" s="32"/>
      <c r="M26" s="30"/>
      <c r="N26" s="30"/>
      <c r="O26" s="30"/>
    </row>
    <row r="27" spans="1:15" ht="19.5" thickBot="1" x14ac:dyDescent="0.35">
      <c r="A27" s="31"/>
      <c r="B27" s="31"/>
      <c r="C27" s="31"/>
      <c r="D27" s="32"/>
      <c r="E27" s="133"/>
      <c r="F27" s="134"/>
      <c r="G27" s="134"/>
      <c r="H27" s="135"/>
      <c r="I27" s="33"/>
      <c r="J27" s="33"/>
      <c r="K27" s="33"/>
      <c r="L27" s="34"/>
      <c r="M27" s="30"/>
      <c r="N27" s="30"/>
      <c r="O27" s="30"/>
    </row>
    <row r="28" spans="1:15" ht="19.5" thickBot="1" x14ac:dyDescent="0.35">
      <c r="A28" s="141" t="s">
        <v>202</v>
      </c>
      <c r="B28" s="141"/>
      <c r="C28" s="141"/>
      <c r="D28" s="142"/>
      <c r="E28" s="30"/>
      <c r="F28" s="30"/>
      <c r="G28" s="30"/>
      <c r="H28" s="30"/>
      <c r="I28" s="33"/>
      <c r="J28" s="33"/>
      <c r="K28" s="33"/>
      <c r="L28" s="34"/>
      <c r="M28" s="30"/>
      <c r="N28" s="30"/>
      <c r="O28" s="30"/>
    </row>
    <row r="29" spans="1:15" ht="19.5" thickBot="1" x14ac:dyDescent="0.35">
      <c r="A29" s="33"/>
      <c r="B29" s="33"/>
      <c r="C29" s="33"/>
      <c r="D29" s="33"/>
      <c r="E29" s="30"/>
      <c r="F29" s="30"/>
      <c r="G29" s="30"/>
      <c r="H29" s="30"/>
      <c r="I29" s="33"/>
      <c r="J29" s="33"/>
      <c r="K29" s="33"/>
      <c r="L29" s="34"/>
      <c r="M29" s="133"/>
      <c r="N29" s="134"/>
      <c r="O29" s="134"/>
    </row>
    <row r="30" spans="1:15" ht="19.5" thickBot="1" x14ac:dyDescent="0.35">
      <c r="A30" s="134" t="s">
        <v>42</v>
      </c>
      <c r="B30" s="134"/>
      <c r="C30" s="134"/>
      <c r="D30" s="134"/>
      <c r="E30" s="30"/>
      <c r="F30" s="30"/>
      <c r="G30" s="30"/>
      <c r="H30" s="30"/>
      <c r="I30" s="33"/>
      <c r="J30" s="33"/>
      <c r="K30" s="33"/>
      <c r="L30" s="34"/>
      <c r="M30" s="35"/>
      <c r="N30" s="31"/>
      <c r="O30" s="31"/>
    </row>
    <row r="31" spans="1:15" ht="19.5" thickBot="1" x14ac:dyDescent="0.35">
      <c r="A31" s="31"/>
      <c r="B31" s="31"/>
      <c r="C31" s="31"/>
      <c r="D31" s="32"/>
      <c r="E31" s="133"/>
      <c r="F31" s="134"/>
      <c r="G31" s="134"/>
      <c r="H31" s="134"/>
      <c r="I31" s="33"/>
      <c r="J31" s="33"/>
      <c r="K31" s="33"/>
      <c r="L31" s="34"/>
      <c r="M31" s="30"/>
      <c r="N31" s="30"/>
      <c r="O31" s="30"/>
    </row>
    <row r="32" spans="1:15" ht="19.5" thickBot="1" x14ac:dyDescent="0.35">
      <c r="A32" s="143" t="s">
        <v>204</v>
      </c>
      <c r="B32" s="143"/>
      <c r="C32" s="143"/>
      <c r="D32" s="144"/>
      <c r="E32" s="31"/>
      <c r="F32" s="31"/>
      <c r="G32" s="31"/>
      <c r="H32" s="32"/>
      <c r="I32" s="33"/>
      <c r="J32" s="33"/>
      <c r="K32" s="33"/>
      <c r="L32" s="34"/>
      <c r="M32" s="30"/>
      <c r="N32" s="30"/>
      <c r="O32" s="30"/>
    </row>
    <row r="33" spans="1:15" ht="19.5" thickBot="1" x14ac:dyDescent="0.35">
      <c r="A33" s="33"/>
      <c r="B33" s="33"/>
      <c r="C33" s="33"/>
      <c r="D33" s="33"/>
      <c r="E33" s="33"/>
      <c r="F33" s="33"/>
      <c r="G33" s="33"/>
      <c r="H33" s="34"/>
      <c r="I33" s="133"/>
      <c r="J33" s="134"/>
      <c r="K33" s="134"/>
      <c r="L33" s="135"/>
      <c r="M33" s="30"/>
      <c r="N33" s="30"/>
      <c r="O33" s="30"/>
    </row>
    <row r="34" spans="1:15" ht="19.5" thickBot="1" x14ac:dyDescent="0.35">
      <c r="A34" s="141" t="s">
        <v>201</v>
      </c>
      <c r="B34" s="141"/>
      <c r="C34" s="141"/>
      <c r="D34" s="141"/>
      <c r="E34" s="33"/>
      <c r="F34" s="33"/>
      <c r="G34" s="33"/>
      <c r="H34" s="34"/>
      <c r="I34" s="30"/>
      <c r="J34" s="30"/>
      <c r="K34" s="30"/>
      <c r="L34" s="30"/>
      <c r="M34" s="30"/>
      <c r="N34" s="30"/>
      <c r="O34" s="30"/>
    </row>
    <row r="35" spans="1:15" ht="19.5" thickBot="1" x14ac:dyDescent="0.35">
      <c r="A35" s="31"/>
      <c r="B35" s="31"/>
      <c r="C35" s="31"/>
      <c r="D35" s="32"/>
      <c r="E35" s="133"/>
      <c r="F35" s="134"/>
      <c r="G35" s="134"/>
      <c r="H35" s="135"/>
      <c r="I35" s="30"/>
      <c r="J35" s="30"/>
      <c r="K35" s="30"/>
      <c r="L35" s="30"/>
      <c r="M35" s="30"/>
      <c r="N35" s="30"/>
      <c r="O35" s="30"/>
    </row>
    <row r="36" spans="1:15" ht="19.5" thickBot="1" x14ac:dyDescent="0.35">
      <c r="A36" s="134" t="s">
        <v>198</v>
      </c>
      <c r="B36" s="134"/>
      <c r="C36" s="134"/>
      <c r="D36" s="135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8.75" x14ac:dyDescent="0.3">
      <c r="A38" s="36"/>
    </row>
  </sheetData>
  <mergeCells count="36">
    <mergeCell ref="A2:O2"/>
    <mergeCell ref="A8:D8"/>
    <mergeCell ref="I9:L9"/>
    <mergeCell ref="A12:D12"/>
    <mergeCell ref="I5:L5"/>
    <mergeCell ref="M29:O29"/>
    <mergeCell ref="A14:D14"/>
    <mergeCell ref="A16:D16"/>
    <mergeCell ref="A18:D18"/>
    <mergeCell ref="M13:O13"/>
    <mergeCell ref="A15:D15"/>
    <mergeCell ref="A20:D20"/>
    <mergeCell ref="I17:L17"/>
    <mergeCell ref="I25:L25"/>
    <mergeCell ref="A36:D36"/>
    <mergeCell ref="E7:H7"/>
    <mergeCell ref="E11:H11"/>
    <mergeCell ref="E15:H15"/>
    <mergeCell ref="E19:H19"/>
    <mergeCell ref="E23:H23"/>
    <mergeCell ref="E27:H27"/>
    <mergeCell ref="E31:H31"/>
    <mergeCell ref="E35:H35"/>
    <mergeCell ref="A24:D24"/>
    <mergeCell ref="A26:D26"/>
    <mergeCell ref="A28:D28"/>
    <mergeCell ref="A30:D30"/>
    <mergeCell ref="A32:D32"/>
    <mergeCell ref="A34:D34"/>
    <mergeCell ref="A22:D22"/>
    <mergeCell ref="I33:L33"/>
    <mergeCell ref="E4:H4"/>
    <mergeCell ref="I4:L4"/>
    <mergeCell ref="A6:D6"/>
    <mergeCell ref="A10:D10"/>
    <mergeCell ref="A4:D4"/>
  </mergeCells>
  <pageMargins left="0.25" right="0.25" top="0.75" bottom="0.75" header="0.3" footer="0.3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D13" sqref="D13"/>
    </sheetView>
  </sheetViews>
  <sheetFormatPr defaultRowHeight="15" x14ac:dyDescent="0.25"/>
  <cols>
    <col min="1" max="1" width="34.85546875" customWidth="1"/>
    <col min="2" max="4" width="20.28515625" customWidth="1"/>
  </cols>
  <sheetData>
    <row r="1" spans="1:15" ht="26.25" x14ac:dyDescent="0.4">
      <c r="A1" s="149" t="s">
        <v>222</v>
      </c>
      <c r="B1" s="149"/>
      <c r="C1" s="149"/>
      <c r="D1" s="14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x14ac:dyDescent="0.25">
      <c r="A2" s="54" t="s">
        <v>138</v>
      </c>
      <c r="B2" s="55" t="s">
        <v>139</v>
      </c>
      <c r="C2" s="148" t="s">
        <v>140</v>
      </c>
      <c r="D2" s="148"/>
    </row>
    <row r="3" spans="1:15" x14ac:dyDescent="0.25">
      <c r="A3" s="53" t="s">
        <v>19</v>
      </c>
      <c r="B3" s="53" t="s">
        <v>207</v>
      </c>
      <c r="C3" s="53"/>
      <c r="D3" s="53"/>
    </row>
    <row r="4" spans="1:15" x14ac:dyDescent="0.25">
      <c r="A4" s="53" t="s">
        <v>134</v>
      </c>
      <c r="B4" s="53" t="s">
        <v>67</v>
      </c>
      <c r="C4" s="53" t="s">
        <v>89</v>
      </c>
      <c r="D4" s="53" t="s">
        <v>208</v>
      </c>
    </row>
    <row r="5" spans="1:15" x14ac:dyDescent="0.25">
      <c r="A5" s="53" t="s">
        <v>17</v>
      </c>
      <c r="B5" s="53" t="s">
        <v>209</v>
      </c>
      <c r="C5" s="53" t="s">
        <v>141</v>
      </c>
      <c r="D5" s="53" t="s">
        <v>210</v>
      </c>
    </row>
    <row r="6" spans="1:15" x14ac:dyDescent="0.25">
      <c r="A6" s="53" t="s">
        <v>16</v>
      </c>
      <c r="B6" s="53" t="s">
        <v>114</v>
      </c>
      <c r="C6" s="53" t="s">
        <v>211</v>
      </c>
      <c r="D6" s="53" t="s">
        <v>212</v>
      </c>
    </row>
    <row r="7" spans="1:15" x14ac:dyDescent="0.25">
      <c r="A7" s="53" t="s">
        <v>34</v>
      </c>
      <c r="B7" s="53" t="s">
        <v>114</v>
      </c>
      <c r="C7" s="53" t="s">
        <v>213</v>
      </c>
      <c r="D7" s="53" t="s">
        <v>212</v>
      </c>
    </row>
    <row r="8" spans="1:15" x14ac:dyDescent="0.25">
      <c r="A8" s="53" t="s">
        <v>205</v>
      </c>
      <c r="B8" s="53" t="s">
        <v>142</v>
      </c>
      <c r="C8" s="53" t="s">
        <v>143</v>
      </c>
      <c r="D8" s="53" t="s">
        <v>144</v>
      </c>
    </row>
    <row r="9" spans="1:15" x14ac:dyDescent="0.25">
      <c r="A9" s="53" t="s">
        <v>15</v>
      </c>
      <c r="B9" s="53" t="s">
        <v>214</v>
      </c>
      <c r="C9" s="53"/>
      <c r="D9" s="53"/>
    </row>
    <row r="10" spans="1:15" x14ac:dyDescent="0.25">
      <c r="A10" s="53" t="s">
        <v>100</v>
      </c>
      <c r="B10" s="53" t="s">
        <v>215</v>
      </c>
      <c r="C10" s="53" t="s">
        <v>216</v>
      </c>
      <c r="D10" s="53" t="s">
        <v>217</v>
      </c>
    </row>
    <row r="11" spans="1:15" x14ac:dyDescent="0.25">
      <c r="A11" s="53" t="s">
        <v>20</v>
      </c>
      <c r="B11" s="53" t="s">
        <v>219</v>
      </c>
      <c r="C11" s="53" t="s">
        <v>218</v>
      </c>
      <c r="D11" s="53" t="s">
        <v>133</v>
      </c>
    </row>
    <row r="12" spans="1:15" x14ac:dyDescent="0.25">
      <c r="A12" s="53" t="s">
        <v>21</v>
      </c>
      <c r="B12" s="53" t="s">
        <v>218</v>
      </c>
      <c r="C12" s="53" t="s">
        <v>219</v>
      </c>
      <c r="D12" s="53" t="s">
        <v>133</v>
      </c>
    </row>
    <row r="13" spans="1:15" x14ac:dyDescent="0.25">
      <c r="A13" s="53" t="s">
        <v>206</v>
      </c>
      <c r="B13" s="53" t="s">
        <v>220</v>
      </c>
      <c r="C13" s="53"/>
      <c r="D13" s="53"/>
    </row>
    <row r="14" spans="1:15" x14ac:dyDescent="0.25">
      <c r="A14" s="53" t="s">
        <v>33</v>
      </c>
      <c r="B14" s="53" t="s">
        <v>221</v>
      </c>
      <c r="C14" s="53"/>
      <c r="D14" s="53"/>
    </row>
  </sheetData>
  <sortState ref="A3:A14">
    <sortCondition ref="A3"/>
  </sortState>
  <mergeCells count="2">
    <mergeCell ref="C2:D2"/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zoomScale="80" zoomScaleNormal="80" workbookViewId="0">
      <selection activeCell="B5" sqref="B5"/>
    </sheetView>
  </sheetViews>
  <sheetFormatPr defaultRowHeight="12.75" x14ac:dyDescent="0.2"/>
  <cols>
    <col min="1" max="3" width="27.85546875" style="59" customWidth="1"/>
    <col min="4" max="5" width="13.42578125" style="59" customWidth="1"/>
    <col min="6" max="6" width="73.42578125" style="59" bestFit="1" customWidth="1"/>
    <col min="7" max="7" width="27.85546875" style="59" customWidth="1"/>
    <col min="8" max="16384" width="9.140625" style="59"/>
  </cols>
  <sheetData>
    <row r="1" spans="1:7" ht="27" thickBot="1" x14ac:dyDescent="0.45">
      <c r="A1" s="150" t="s">
        <v>232</v>
      </c>
      <c r="B1" s="150"/>
      <c r="C1" s="150"/>
      <c r="D1" s="150"/>
      <c r="E1" s="150"/>
      <c r="F1" s="150"/>
      <c r="G1" s="150"/>
    </row>
    <row r="2" spans="1:7" s="64" customFormat="1" ht="22.5" customHeight="1" thickTop="1" x14ac:dyDescent="0.25">
      <c r="A2" s="60" t="s">
        <v>138</v>
      </c>
      <c r="B2" s="61" t="s">
        <v>277</v>
      </c>
      <c r="C2" s="61" t="s">
        <v>276</v>
      </c>
      <c r="D2" s="62" t="s">
        <v>275</v>
      </c>
      <c r="E2" s="62" t="s">
        <v>274</v>
      </c>
      <c r="F2" s="61" t="s">
        <v>273</v>
      </c>
      <c r="G2" s="63" t="s">
        <v>272</v>
      </c>
    </row>
    <row r="3" spans="1:7" s="64" customFormat="1" ht="22.5" customHeight="1" x14ac:dyDescent="0.25">
      <c r="A3" s="65" t="s">
        <v>168</v>
      </c>
      <c r="B3" s="66" t="s">
        <v>65</v>
      </c>
      <c r="C3" s="66" t="s">
        <v>66</v>
      </c>
      <c r="D3" s="67">
        <v>773056305</v>
      </c>
      <c r="E3" s="68"/>
      <c r="F3" s="66" t="s">
        <v>271</v>
      </c>
      <c r="G3" s="69" t="s">
        <v>270</v>
      </c>
    </row>
    <row r="4" spans="1:7" s="64" customFormat="1" ht="22.5" customHeight="1" x14ac:dyDescent="0.25">
      <c r="A4" s="65" t="s">
        <v>50</v>
      </c>
      <c r="B4" s="66" t="s">
        <v>63</v>
      </c>
      <c r="C4" s="66" t="s">
        <v>64</v>
      </c>
      <c r="D4" s="67">
        <v>607123653</v>
      </c>
      <c r="E4" s="67">
        <v>417805049</v>
      </c>
      <c r="F4" s="66" t="s">
        <v>269</v>
      </c>
      <c r="G4" s="69" t="s">
        <v>233</v>
      </c>
    </row>
    <row r="5" spans="1:7" s="64" customFormat="1" ht="22.5" customHeight="1" x14ac:dyDescent="0.25">
      <c r="A5" s="65" t="s">
        <v>55</v>
      </c>
      <c r="B5" s="66" t="s">
        <v>96</v>
      </c>
      <c r="C5" s="66" t="s">
        <v>97</v>
      </c>
      <c r="D5" s="67">
        <v>602431142</v>
      </c>
      <c r="E5" s="68"/>
      <c r="F5" s="66" t="s">
        <v>268</v>
      </c>
      <c r="G5" s="69" t="s">
        <v>233</v>
      </c>
    </row>
    <row r="6" spans="1:7" s="64" customFormat="1" ht="22.5" customHeight="1" x14ac:dyDescent="0.25">
      <c r="A6" s="65" t="s">
        <v>37</v>
      </c>
      <c r="B6" s="66" t="s">
        <v>267</v>
      </c>
      <c r="C6" s="66" t="s">
        <v>58</v>
      </c>
      <c r="D6" s="67">
        <v>723765986</v>
      </c>
      <c r="E6" s="68"/>
      <c r="F6" s="66" t="s">
        <v>266</v>
      </c>
      <c r="G6" s="69" t="s">
        <v>265</v>
      </c>
    </row>
    <row r="7" spans="1:7" s="64" customFormat="1" ht="22.5" customHeight="1" x14ac:dyDescent="0.25">
      <c r="A7" s="65" t="s">
        <v>56</v>
      </c>
      <c r="B7" s="66" t="s">
        <v>267</v>
      </c>
      <c r="C7" s="66" t="s">
        <v>58</v>
      </c>
      <c r="D7" s="67">
        <v>723765986</v>
      </c>
      <c r="E7" s="68"/>
      <c r="F7" s="66" t="s">
        <v>266</v>
      </c>
      <c r="G7" s="69" t="s">
        <v>265</v>
      </c>
    </row>
    <row r="8" spans="1:7" s="64" customFormat="1" ht="22.5" customHeight="1" x14ac:dyDescent="0.25">
      <c r="A8" s="65" t="s">
        <v>198</v>
      </c>
      <c r="B8" s="66" t="s">
        <v>94</v>
      </c>
      <c r="C8" s="66" t="s">
        <v>59</v>
      </c>
      <c r="D8" s="67">
        <v>602564138</v>
      </c>
      <c r="E8" s="68"/>
      <c r="F8" s="66" t="s">
        <v>264</v>
      </c>
      <c r="G8" s="69" t="s">
        <v>263</v>
      </c>
    </row>
    <row r="9" spans="1:7" s="64" customFormat="1" ht="22.5" customHeight="1" x14ac:dyDescent="0.25">
      <c r="A9" s="65" t="s">
        <v>40</v>
      </c>
      <c r="B9" s="66" t="s">
        <v>262</v>
      </c>
      <c r="C9" s="66" t="s">
        <v>62</v>
      </c>
      <c r="D9" s="67">
        <v>603724912</v>
      </c>
      <c r="E9" s="67">
        <v>415212193</v>
      </c>
      <c r="F9" s="66" t="s">
        <v>85</v>
      </c>
      <c r="G9" s="69" t="s">
        <v>261</v>
      </c>
    </row>
    <row r="10" spans="1:7" s="64" customFormat="1" ht="22.5" customHeight="1" x14ac:dyDescent="0.25">
      <c r="A10" s="65" t="s">
        <v>30</v>
      </c>
      <c r="B10" s="66" t="s">
        <v>260</v>
      </c>
      <c r="C10" s="66" t="s">
        <v>259</v>
      </c>
      <c r="D10" s="67">
        <v>608100788</v>
      </c>
      <c r="E10" s="68"/>
      <c r="F10" s="66" t="s">
        <v>258</v>
      </c>
      <c r="G10" s="69" t="s">
        <v>257</v>
      </c>
    </row>
    <row r="11" spans="1:7" s="64" customFormat="1" ht="22.5" customHeight="1" x14ac:dyDescent="0.25">
      <c r="A11" s="65" t="s">
        <v>256</v>
      </c>
      <c r="B11" s="66" t="s">
        <v>90</v>
      </c>
      <c r="C11" s="66" t="s">
        <v>91</v>
      </c>
      <c r="D11" s="67">
        <v>608752346</v>
      </c>
      <c r="E11" s="67">
        <v>608752346</v>
      </c>
      <c r="F11" s="66" t="s">
        <v>254</v>
      </c>
      <c r="G11" s="69" t="s">
        <v>253</v>
      </c>
    </row>
    <row r="12" spans="1:7" s="64" customFormat="1" ht="22.5" customHeight="1" x14ac:dyDescent="0.25">
      <c r="A12" s="65" t="s">
        <v>255</v>
      </c>
      <c r="B12" s="66" t="s">
        <v>90</v>
      </c>
      <c r="C12" s="66" t="s">
        <v>91</v>
      </c>
      <c r="D12" s="67">
        <v>608752346</v>
      </c>
      <c r="E12" s="67">
        <v>608752346</v>
      </c>
      <c r="F12" s="66" t="s">
        <v>254</v>
      </c>
      <c r="G12" s="69" t="s">
        <v>253</v>
      </c>
    </row>
    <row r="13" spans="1:7" s="64" customFormat="1" ht="22.5" customHeight="1" x14ac:dyDescent="0.25">
      <c r="A13" s="65" t="s">
        <v>49</v>
      </c>
      <c r="B13" s="66" t="s">
        <v>252</v>
      </c>
      <c r="C13" s="66" t="s">
        <v>251</v>
      </c>
      <c r="D13" s="67">
        <v>605004709</v>
      </c>
      <c r="E13" s="68"/>
      <c r="F13" s="66" t="s">
        <v>250</v>
      </c>
      <c r="G13" s="69" t="s">
        <v>249</v>
      </c>
    </row>
    <row r="14" spans="1:7" s="64" customFormat="1" ht="22.5" customHeight="1" x14ac:dyDescent="0.25">
      <c r="A14" s="65" t="s">
        <v>197</v>
      </c>
      <c r="B14" s="66" t="s">
        <v>101</v>
      </c>
      <c r="C14" s="66" t="s">
        <v>102</v>
      </c>
      <c r="D14" s="67">
        <v>728843259</v>
      </c>
      <c r="E14" s="68"/>
      <c r="F14" s="66" t="s">
        <v>248</v>
      </c>
      <c r="G14" s="69" t="s">
        <v>233</v>
      </c>
    </row>
    <row r="15" spans="1:7" s="64" customFormat="1" ht="22.5" customHeight="1" x14ac:dyDescent="0.25">
      <c r="A15" s="65" t="s">
        <v>247</v>
      </c>
      <c r="B15" s="66" t="s">
        <v>246</v>
      </c>
      <c r="C15" s="66" t="s">
        <v>245</v>
      </c>
      <c r="D15" s="67">
        <v>777031767</v>
      </c>
      <c r="E15" s="68"/>
      <c r="F15" s="66" t="s">
        <v>241</v>
      </c>
      <c r="G15" s="69" t="s">
        <v>240</v>
      </c>
    </row>
    <row r="16" spans="1:7" s="64" customFormat="1" ht="22.5" customHeight="1" x14ac:dyDescent="0.25">
      <c r="A16" s="65" t="s">
        <v>244</v>
      </c>
      <c r="B16" s="66" t="s">
        <v>243</v>
      </c>
      <c r="C16" s="66" t="s">
        <v>242</v>
      </c>
      <c r="D16" s="67">
        <v>739587612</v>
      </c>
      <c r="E16" s="68"/>
      <c r="F16" s="66" t="s">
        <v>241</v>
      </c>
      <c r="G16" s="69" t="s">
        <v>240</v>
      </c>
    </row>
    <row r="17" spans="1:7" s="64" customFormat="1" ht="22.5" customHeight="1" x14ac:dyDescent="0.25">
      <c r="A17" s="65" t="s">
        <v>239</v>
      </c>
      <c r="B17" s="66" t="s">
        <v>238</v>
      </c>
      <c r="C17" s="66" t="s">
        <v>237</v>
      </c>
      <c r="D17" s="67">
        <v>607574505</v>
      </c>
      <c r="E17" s="68"/>
      <c r="F17" s="66" t="s">
        <v>236</v>
      </c>
      <c r="G17" s="69" t="s">
        <v>235</v>
      </c>
    </row>
    <row r="18" spans="1:7" s="64" customFormat="1" ht="22.5" customHeight="1" thickBot="1" x14ac:dyDescent="0.3">
      <c r="A18" s="70" t="s">
        <v>201</v>
      </c>
      <c r="B18" s="71" t="s">
        <v>93</v>
      </c>
      <c r="C18" s="71" t="s">
        <v>60</v>
      </c>
      <c r="D18" s="72">
        <v>602833489</v>
      </c>
      <c r="E18" s="73"/>
      <c r="F18" s="71" t="s">
        <v>234</v>
      </c>
      <c r="G18" s="74" t="s">
        <v>233</v>
      </c>
    </row>
    <row r="19" spans="1:7" ht="13.5" thickTop="1" x14ac:dyDescent="0.2"/>
  </sheetData>
  <mergeCells count="1">
    <mergeCell ref="A1:G1"/>
  </mergeCells>
  <pageMargins left="0.25" right="0.25" top="0.75" bottom="0.75" header="0.3" footer="0.3"/>
  <pageSetup paperSize="9" scale="6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="80" zoomScaleNormal="80" workbookViewId="0">
      <selection activeCell="E3" sqref="E3"/>
    </sheetView>
  </sheetViews>
  <sheetFormatPr defaultRowHeight="12.75" x14ac:dyDescent="0.2"/>
  <cols>
    <col min="1" max="1" width="38.140625" style="59" bestFit="1" customWidth="1"/>
    <col min="2" max="3" width="27.85546875" style="59" customWidth="1"/>
    <col min="4" max="4" width="13.42578125" style="85" customWidth="1"/>
    <col min="5" max="5" width="79.5703125" style="59" bestFit="1" customWidth="1"/>
    <col min="6" max="6" width="20" style="59" bestFit="1" customWidth="1"/>
    <col min="7" max="16384" width="9.140625" style="59"/>
  </cols>
  <sheetData>
    <row r="1" spans="1:7" ht="27" thickBot="1" x14ac:dyDescent="0.45">
      <c r="A1" s="150" t="s">
        <v>303</v>
      </c>
      <c r="B1" s="150"/>
      <c r="C1" s="150"/>
      <c r="D1" s="150"/>
      <c r="E1" s="150"/>
      <c r="F1" s="150"/>
    </row>
    <row r="2" spans="1:7" s="64" customFormat="1" ht="22.5" customHeight="1" thickTop="1" x14ac:dyDescent="0.25">
      <c r="A2" s="60" t="s">
        <v>138</v>
      </c>
      <c r="B2" s="61" t="s">
        <v>277</v>
      </c>
      <c r="C2" s="61" t="s">
        <v>276</v>
      </c>
      <c r="D2" s="62" t="s">
        <v>275</v>
      </c>
      <c r="E2" s="61" t="s">
        <v>273</v>
      </c>
      <c r="F2" s="63" t="s">
        <v>272</v>
      </c>
    </row>
    <row r="3" spans="1:7" s="64" customFormat="1" ht="22.5" customHeight="1" x14ac:dyDescent="0.25">
      <c r="A3" s="86" t="s">
        <v>19</v>
      </c>
      <c r="B3" s="78" t="s">
        <v>401</v>
      </c>
      <c r="C3" s="78" t="s">
        <v>402</v>
      </c>
      <c r="D3" s="83">
        <v>724111944</v>
      </c>
      <c r="E3" s="78" t="s">
        <v>278</v>
      </c>
      <c r="F3" s="79" t="s">
        <v>279</v>
      </c>
      <c r="G3" s="75"/>
    </row>
    <row r="4" spans="1:7" s="64" customFormat="1" ht="22.5" customHeight="1" x14ac:dyDescent="0.25">
      <c r="A4" s="86" t="s">
        <v>134</v>
      </c>
      <c r="B4" s="78" t="s">
        <v>67</v>
      </c>
      <c r="C4" s="78" t="s">
        <v>68</v>
      </c>
      <c r="D4" s="83">
        <v>724600902</v>
      </c>
      <c r="E4" s="78" t="s">
        <v>280</v>
      </c>
      <c r="F4" s="79" t="s">
        <v>281</v>
      </c>
      <c r="G4" s="75"/>
    </row>
    <row r="5" spans="1:7" s="64" customFormat="1" ht="22.5" customHeight="1" x14ac:dyDescent="0.25">
      <c r="A5" s="86" t="s">
        <v>17</v>
      </c>
      <c r="B5" s="78" t="s">
        <v>69</v>
      </c>
      <c r="C5" s="78" t="s">
        <v>70</v>
      </c>
      <c r="D5" s="83">
        <v>602456127</v>
      </c>
      <c r="E5" s="78" t="s">
        <v>282</v>
      </c>
      <c r="F5" s="79" t="s">
        <v>283</v>
      </c>
      <c r="G5" s="75"/>
    </row>
    <row r="6" spans="1:7" s="64" customFormat="1" ht="22.5" customHeight="1" x14ac:dyDescent="0.25">
      <c r="A6" s="86" t="s">
        <v>16</v>
      </c>
      <c r="B6" s="78" t="s">
        <v>284</v>
      </c>
      <c r="C6" s="78" t="s">
        <v>285</v>
      </c>
      <c r="D6" s="83">
        <v>734166035</v>
      </c>
      <c r="E6" s="78" t="s">
        <v>286</v>
      </c>
      <c r="F6" s="79" t="s">
        <v>145</v>
      </c>
      <c r="G6" s="75"/>
    </row>
    <row r="7" spans="1:7" s="64" customFormat="1" ht="22.5" customHeight="1" x14ac:dyDescent="0.25">
      <c r="A7" s="86" t="s">
        <v>34</v>
      </c>
      <c r="B7" s="78" t="s">
        <v>287</v>
      </c>
      <c r="C7" s="78" t="s">
        <v>73</v>
      </c>
      <c r="D7" s="83">
        <v>607857832</v>
      </c>
      <c r="E7" s="78" t="s">
        <v>286</v>
      </c>
      <c r="F7" s="79" t="s">
        <v>145</v>
      </c>
      <c r="G7" s="75"/>
    </row>
    <row r="8" spans="1:7" s="64" customFormat="1" ht="22.5" customHeight="1" x14ac:dyDescent="0.25">
      <c r="A8" s="86" t="s">
        <v>205</v>
      </c>
      <c r="B8" s="78" t="s">
        <v>288</v>
      </c>
      <c r="C8" s="78" t="s">
        <v>289</v>
      </c>
      <c r="D8" s="83">
        <v>732426736</v>
      </c>
      <c r="E8" s="78" t="s">
        <v>290</v>
      </c>
      <c r="F8" s="79" t="s">
        <v>291</v>
      </c>
      <c r="G8" s="75"/>
    </row>
    <row r="9" spans="1:7" s="64" customFormat="1" ht="22.5" customHeight="1" x14ac:dyDescent="0.25">
      <c r="A9" s="86" t="s">
        <v>15</v>
      </c>
      <c r="B9" s="78" t="s">
        <v>94</v>
      </c>
      <c r="C9" s="78" t="s">
        <v>59</v>
      </c>
      <c r="D9" s="83">
        <v>602564138</v>
      </c>
      <c r="E9" s="78" t="s">
        <v>264</v>
      </c>
      <c r="F9" s="79" t="s">
        <v>263</v>
      </c>
      <c r="G9" s="75"/>
    </row>
    <row r="10" spans="1:7" s="64" customFormat="1" ht="22.5" customHeight="1" x14ac:dyDescent="0.25">
      <c r="A10" s="86" t="s">
        <v>100</v>
      </c>
      <c r="B10" s="78" t="s">
        <v>292</v>
      </c>
      <c r="C10" s="78" t="s">
        <v>102</v>
      </c>
      <c r="D10" s="83">
        <v>728843259</v>
      </c>
      <c r="E10" s="78" t="s">
        <v>248</v>
      </c>
      <c r="F10" s="79" t="s">
        <v>233</v>
      </c>
      <c r="G10" s="75"/>
    </row>
    <row r="11" spans="1:7" s="64" customFormat="1" ht="22.5" customHeight="1" x14ac:dyDescent="0.25">
      <c r="A11" s="86" t="s">
        <v>20</v>
      </c>
      <c r="B11" s="78" t="s">
        <v>293</v>
      </c>
      <c r="C11" s="78" t="s">
        <v>294</v>
      </c>
      <c r="D11" s="83">
        <v>604212013</v>
      </c>
      <c r="E11" s="78" t="s">
        <v>295</v>
      </c>
      <c r="F11" s="79" t="s">
        <v>145</v>
      </c>
      <c r="G11" s="75"/>
    </row>
    <row r="12" spans="1:7" s="64" customFormat="1" ht="22.5" customHeight="1" x14ac:dyDescent="0.25">
      <c r="A12" s="86" t="s">
        <v>21</v>
      </c>
      <c r="B12" s="78" t="s">
        <v>103</v>
      </c>
      <c r="C12" s="78" t="s">
        <v>104</v>
      </c>
      <c r="D12" s="83">
        <v>702278159</v>
      </c>
      <c r="E12" s="78" t="s">
        <v>295</v>
      </c>
      <c r="F12" s="79" t="s">
        <v>145</v>
      </c>
      <c r="G12" s="75"/>
    </row>
    <row r="13" spans="1:7" s="64" customFormat="1" ht="22.5" customHeight="1" x14ac:dyDescent="0.25">
      <c r="A13" s="86" t="s">
        <v>206</v>
      </c>
      <c r="B13" s="78" t="s">
        <v>296</v>
      </c>
      <c r="C13" s="78" t="s">
        <v>297</v>
      </c>
      <c r="D13" s="83">
        <v>606702238</v>
      </c>
      <c r="E13" s="78" t="s">
        <v>298</v>
      </c>
      <c r="F13" s="79" t="s">
        <v>299</v>
      </c>
      <c r="G13" s="75"/>
    </row>
    <row r="14" spans="1:7" s="64" customFormat="1" ht="22.5" customHeight="1" thickBot="1" x14ac:dyDescent="0.3">
      <c r="A14" s="87" t="s">
        <v>150</v>
      </c>
      <c r="B14" s="81" t="s">
        <v>300</v>
      </c>
      <c r="C14" s="81" t="s">
        <v>106</v>
      </c>
      <c r="D14" s="84">
        <v>725502581</v>
      </c>
      <c r="E14" s="81" t="s">
        <v>301</v>
      </c>
      <c r="F14" s="82" t="s">
        <v>302</v>
      </c>
      <c r="G14" s="75"/>
    </row>
    <row r="15" spans="1:7" ht="13.5" thickTop="1" x14ac:dyDescent="0.2"/>
  </sheetData>
  <mergeCells count="1">
    <mergeCell ref="A1:F1"/>
  </mergeCells>
  <pageMargins left="0.25" right="0.25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5</vt:i4>
      </vt:variant>
    </vt:vector>
  </HeadingPairs>
  <TitlesOfParts>
    <vt:vector size="16" baseType="lpstr">
      <vt:lpstr>los DIVIZE</vt:lpstr>
      <vt:lpstr>los KP1</vt:lpstr>
      <vt:lpstr>los KP2A</vt:lpstr>
      <vt:lpstr>los KP2B</vt:lpstr>
      <vt:lpstr>los KP2C</vt:lpstr>
      <vt:lpstr>los ČP</vt:lpstr>
      <vt:lpstr>delegace rozhodčích</vt:lpstr>
      <vt:lpstr>adresář ČP</vt:lpstr>
      <vt:lpstr>adresář divizi</vt:lpstr>
      <vt:lpstr>adresář KP1</vt:lpstr>
      <vt:lpstr>adresář KP2</vt:lpstr>
      <vt:lpstr>'los DIVIZE'!Oblast_tisku</vt:lpstr>
      <vt:lpstr>'los KP1'!Oblast_tisku</vt:lpstr>
      <vt:lpstr>'los KP2A'!Oblast_tisku</vt:lpstr>
      <vt:lpstr>'los KP2B'!Oblast_tisku</vt:lpstr>
      <vt:lpstr>'los KP2C'!Oblast_tisku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Žielinský</dc:creator>
  <cp:lastModifiedBy>Tomáš Žielinský</cp:lastModifiedBy>
  <cp:lastPrinted>2016-08-22T06:43:53Z</cp:lastPrinted>
  <dcterms:created xsi:type="dcterms:W3CDTF">2014-08-03T05:19:28Z</dcterms:created>
  <dcterms:modified xsi:type="dcterms:W3CDTF">2016-08-31T08:40:00Z</dcterms:modified>
</cp:coreProperties>
</file>